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int\Documents\prwRESEARCH\iS U R F\Video Overview\"/>
    </mc:Choice>
  </mc:AlternateContent>
  <xr:revisionPtr revIDLastSave="0" documentId="13_ncr:1_{9B9FEE70-D63C-418E-8C5D-8DD5546621FC}" xr6:coauthVersionLast="36" xr6:coauthVersionMax="36" xr10:uidLastSave="{00000000-0000-0000-0000-000000000000}"/>
  <bookViews>
    <workbookView xWindow="0" yWindow="0" windowWidth="25600" windowHeight="12590" activeTab="4" xr2:uid="{CCB722F2-F7B1-446C-8795-B4E9D1B47ADA}"/>
  </bookViews>
  <sheets>
    <sheet name="START" sheetId="1" r:id="rId1"/>
    <sheet name="Forward&amp;Inverse" sheetId="2" r:id="rId2"/>
    <sheet name="Guitar String" sheetId="5" r:id="rId3"/>
    <sheet name="STAB" sheetId="3" r:id="rId4"/>
    <sheet name="STATE" sheetId="4" r:id="rId5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E5" i="5"/>
  <c r="F5" i="5"/>
  <c r="H5" i="5"/>
  <c r="I5" i="5"/>
  <c r="J5" i="5"/>
  <c r="I1" i="1" l="1"/>
  <c r="F24" i="1"/>
  <c r="E24" i="1"/>
  <c r="I2" i="1"/>
  <c r="I11" i="1" s="1"/>
  <c r="F23" i="1"/>
  <c r="F22" i="1"/>
  <c r="F21" i="1"/>
  <c r="F20" i="1"/>
  <c r="F19" i="1"/>
  <c r="F18" i="1"/>
  <c r="F17" i="1"/>
  <c r="F16" i="1"/>
  <c r="E16" i="1"/>
  <c r="F15" i="1"/>
  <c r="E15" i="1"/>
  <c r="E14" i="1"/>
  <c r="E13" i="1"/>
  <c r="E12" i="1"/>
  <c r="E11" i="1"/>
  <c r="E10" i="1"/>
  <c r="E9" i="1"/>
  <c r="E8" i="1"/>
  <c r="E7" i="1"/>
  <c r="I18" i="1" l="1"/>
  <c r="I16" i="1"/>
  <c r="I10" i="1"/>
  <c r="I17" i="1"/>
  <c r="I9" i="1"/>
  <c r="I8" i="1"/>
  <c r="I7" i="1"/>
  <c r="I22" i="1"/>
  <c r="I20" i="1"/>
  <c r="I23" i="1"/>
  <c r="I15" i="1"/>
  <c r="I14" i="1"/>
  <c r="I21" i="1"/>
  <c r="I13" i="1"/>
  <c r="I12" i="1"/>
  <c r="I19" i="1"/>
  <c r="D7" i="1" l="1"/>
  <c r="I24" i="1"/>
  <c r="G7" i="1" l="1"/>
  <c r="D8" i="1"/>
  <c r="G8" i="1" s="1"/>
  <c r="D9" i="1" l="1"/>
  <c r="D10" i="1" l="1"/>
  <c r="G9" i="1"/>
  <c r="D11" i="1" l="1"/>
  <c r="G11" i="1"/>
  <c r="G10" i="1"/>
  <c r="D12" i="1" l="1"/>
  <c r="G12" i="1" s="1"/>
  <c r="D13" i="1" l="1"/>
  <c r="G13" i="1"/>
  <c r="D14" i="1" l="1"/>
  <c r="G14" i="1"/>
  <c r="D15" i="1" l="1"/>
  <c r="G15" i="1"/>
  <c r="D16" i="1" l="1"/>
  <c r="G16" i="1" s="1"/>
  <c r="D17" i="1" l="1"/>
  <c r="G17" i="1"/>
  <c r="D18" i="1" l="1"/>
  <c r="D19" i="1" l="1"/>
  <c r="G19" i="1"/>
  <c r="G18" i="1"/>
  <c r="D20" i="1" l="1"/>
  <c r="G20" i="1"/>
  <c r="D21" i="1" l="1"/>
  <c r="G21" i="1"/>
  <c r="D22" i="1" l="1"/>
  <c r="G23" i="1" s="1"/>
  <c r="G22" i="1"/>
</calcChain>
</file>

<file path=xl/sharedStrings.xml><?xml version="1.0" encoding="utf-8"?>
<sst xmlns="http://schemas.openxmlformats.org/spreadsheetml/2006/main" count="105" uniqueCount="77">
  <si>
    <t>We’ll work with two grain-size distributions</t>
  </si>
  <si>
    <t>One is a clean gravel, whose name is "G"</t>
  </si>
  <si>
    <t>One is a sandy gravel, whose name is "SG"</t>
  </si>
  <si>
    <t>SG is formed by combining 2/3 "G" with 1/3 sand "S"</t>
  </si>
  <si>
    <t>D (mm)</t>
  </si>
  <si>
    <t>G %ft</t>
  </si>
  <si>
    <t>S %ft</t>
  </si>
  <si>
    <t>SG %ft</t>
  </si>
  <si>
    <t>G %</t>
  </si>
  <si>
    <t>S %</t>
  </si>
  <si>
    <t>SG%</t>
  </si>
  <si>
    <t>G</t>
  </si>
  <si>
    <t>SG</t>
  </si>
  <si>
    <r>
      <rPr>
        <i/>
        <sz val="12"/>
        <rFont val="Times New Roman"/>
        <family val="1"/>
      </rPr>
      <t>D</t>
    </r>
    <r>
      <rPr>
        <vertAlign val="subscript"/>
        <sz val="12"/>
        <rFont val="Times New Roman"/>
        <family val="1"/>
      </rPr>
      <t>84</t>
    </r>
  </si>
  <si>
    <t>mm</t>
  </si>
  <si>
    <r>
      <rPr>
        <i/>
        <sz val="12"/>
        <rFont val="Times New Roman"/>
        <family val="1"/>
      </rPr>
      <t>D</t>
    </r>
    <r>
      <rPr>
        <vertAlign val="subscript"/>
        <sz val="12"/>
        <rFont val="Times New Roman"/>
        <family val="1"/>
      </rPr>
      <t>50</t>
    </r>
  </si>
  <si>
    <t>Parameter</t>
  </si>
  <si>
    <t>Value</t>
  </si>
  <si>
    <t>Description</t>
  </si>
  <si>
    <t>u*</t>
  </si>
  <si>
    <t>Bed shear velocity</t>
  </si>
  <si>
    <t>qT</t>
  </si>
  <si>
    <t>Total transport rate</t>
  </si>
  <si>
    <t>Surface CDF GSD (% Finer)</t>
  </si>
  <si>
    <t>Transport CDF GSD (% Finer)</t>
  </si>
  <si>
    <t>SBTM Sample Results</t>
  </si>
  <si>
    <t>iSBTM Sample Results</t>
  </si>
  <si>
    <t>Q1</t>
  </si>
  <si>
    <t>Case 1 water discharge</t>
  </si>
  <si>
    <t>QT1</t>
  </si>
  <si>
    <t>Case 1 sediment supply rate</t>
  </si>
  <si>
    <t>Q2</t>
  </si>
  <si>
    <t>Case 2 water discharge</t>
  </si>
  <si>
    <t>QT2</t>
  </si>
  <si>
    <t>Case 2 sediment supply rate</t>
  </si>
  <si>
    <t>bmin</t>
  </si>
  <si>
    <t>Minimum bottom width</t>
  </si>
  <si>
    <t>bmax</t>
  </si>
  <si>
    <t>Maximum bottom width</t>
  </si>
  <si>
    <t>Case 1 Transport Grain Size (% Finer)</t>
  </si>
  <si>
    <t>Case 2 Transport Grain Size (% Finer)</t>
  </si>
  <si>
    <t>z</t>
  </si>
  <si>
    <t>side slope z:1 H:V</t>
  </si>
  <si>
    <t>ns</t>
  </si>
  <si>
    <t>side slope roughness</t>
  </si>
  <si>
    <t>STAB Sample Results</t>
  </si>
  <si>
    <t>FIRST Transport CDF GSD (% Finer)</t>
  </si>
  <si>
    <t>SECOND Transport CDF GSD (% Finer)</t>
  </si>
  <si>
    <t>qT (m2/s)</t>
  </si>
  <si>
    <t>S (%/100)</t>
  </si>
  <si>
    <t>STATE Sample Results</t>
  </si>
  <si>
    <t>Fraction G</t>
  </si>
  <si>
    <t>Fraction S</t>
  </si>
  <si>
    <t>Pick 3 values of u*</t>
  </si>
  <si>
    <r>
      <t xml:space="preserve">Bed shear velocity </t>
    </r>
    <r>
      <rPr>
        <i/>
        <sz val="10"/>
        <rFont val="Arial"/>
        <family val="2"/>
      </rPr>
      <t>u*</t>
    </r>
  </si>
  <si>
    <r>
      <t xml:space="preserve">Total transport rate </t>
    </r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>T</t>
    </r>
  </si>
  <si>
    <t>iBTM Output using SG grain-size distribution for the TRANSPORT</t>
  </si>
  <si>
    <t>SBTM Output using SG grain-size distribution for the BED SURFACE</t>
  </si>
  <si>
    <t>m/s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</si>
  <si>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/s</t>
    </r>
  </si>
  <si>
    <t>kg/m/s</t>
  </si>
  <si>
    <t>Transport GSD (% ft)</t>
  </si>
  <si>
    <t>Surface GSD (% ft)</t>
  </si>
  <si>
    <r>
      <t xml:space="preserve">For fun, input the corresponding 3 values of </t>
    </r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>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calculated by SBTM</t>
    </r>
  </si>
  <si>
    <t>Use the SG grain-size distribution as</t>
  </si>
  <si>
    <t>(i) the bed surface in SBTM and as</t>
  </si>
  <si>
    <t>(ii) the transport in iSBTM</t>
  </si>
  <si>
    <t>for three different transport rates</t>
  </si>
  <si>
    <t>For reference:</t>
  </si>
  <si>
    <r>
      <t xml:space="preserve">0.15 kg/m/s is a </t>
    </r>
    <r>
      <rPr>
        <i/>
        <sz val="10"/>
        <rFont val="Times New Roman"/>
        <family val="1"/>
      </rPr>
      <t>modest</t>
    </r>
    <r>
      <rPr>
        <sz val="10"/>
        <rFont val="Times New Roman"/>
        <family val="1"/>
      </rPr>
      <t xml:space="preserve"> transport rate</t>
    </r>
  </si>
  <si>
    <r>
      <t xml:space="preserve">0.95 kg/m/s is a </t>
    </r>
    <r>
      <rPr>
        <i/>
        <sz val="10"/>
        <rFont val="Times New Roman"/>
        <family val="1"/>
      </rPr>
      <t>large</t>
    </r>
    <r>
      <rPr>
        <sz val="10"/>
        <rFont val="Times New Roman"/>
        <family val="1"/>
      </rPr>
      <t xml:space="preserve"> transport rate</t>
    </r>
  </si>
  <si>
    <r>
      <t xml:space="preserve">5.1 kg/m/s is a </t>
    </r>
    <r>
      <rPr>
        <i/>
        <sz val="10"/>
        <rFont val="Times New Roman"/>
        <family val="1"/>
      </rPr>
      <t>bodacious</t>
    </r>
    <r>
      <rPr>
        <sz val="10"/>
        <rFont val="Times New Roman"/>
        <family val="1"/>
      </rPr>
      <t xml:space="preserve"> transport rate</t>
    </r>
  </si>
  <si>
    <t>You can check that iSURF is working correctly if you calculate a transport size distriution and transport rate in SBTM and then put those numbers into iSBTM.</t>
  </si>
  <si>
    <r>
      <t>You should get back exactly the shear stress (</t>
    </r>
    <r>
      <rPr>
        <i/>
        <sz val="10"/>
        <rFont val="Arial"/>
        <family val="2"/>
      </rPr>
      <t>u*</t>
    </r>
    <r>
      <rPr>
        <sz val="10"/>
        <rFont val="Arial"/>
        <family val="2"/>
      </rPr>
      <t>) and bed surface grain-size distribution used to run SBTM</t>
    </r>
  </si>
  <si>
    <t>so this example covers the spectrum</t>
  </si>
  <si>
    <t>of transport rate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</si>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</sst>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E+00"/>
    <numFmt numFmtId="166" formatCode="0.0000"/>
    <numFmt numFmtId="167" formatCode="0.000"/>
  </numFmts>
  <fonts count="24" x14ac:knownFonts="1">
    <font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vertAlign val="subscript"/>
      <sz val="12"/>
      <name val="Times New Roman"/>
      <family val="1"/>
    </font>
    <font>
      <i/>
      <sz val="10"/>
      <color theme="1" tint="0.49998474074526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0" tint="-0.499984740745262"/>
      <name val="Calibri"/>
      <family val="2"/>
      <scheme val="minor"/>
    </font>
    <font>
      <i/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 style="medium">
        <color indexed="64"/>
      </right>
      <top style="medium">
        <color indexed="64"/>
      </top>
      <bottom style="medium">
        <color rgb="FF00B050"/>
      </bottom>
      <diagonal/>
    </border>
    <border>
      <left style="medium">
        <color rgb="FF00B050"/>
      </left>
      <right style="medium">
        <color indexed="64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indexed="64"/>
      </right>
      <top style="medium">
        <color rgb="FF00B05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64" fontId="6" fillId="0" borderId="1" xfId="0" applyNumberFormat="1" applyFont="1" applyBorder="1" applyAlignment="1"/>
    <xf numFmtId="164" fontId="10" fillId="0" borderId="3" xfId="0" applyNumberFormat="1" applyFont="1" applyBorder="1" applyAlignment="1"/>
    <xf numFmtId="164" fontId="10" fillId="0" borderId="1" xfId="0" applyNumberFormat="1" applyFont="1" applyBorder="1" applyAlignment="1"/>
    <xf numFmtId="164" fontId="10" fillId="0" borderId="2" xfId="0" applyNumberFormat="1" applyFont="1" applyBorder="1" applyAlignment="1"/>
    <xf numFmtId="164" fontId="6" fillId="0" borderId="4" xfId="0" applyNumberFormat="1" applyFont="1" applyBorder="1" applyAlignment="1"/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5" fillId="0" borderId="5" xfId="0" applyNumberFormat="1" applyFont="1" applyBorder="1" applyAlignment="1"/>
    <xf numFmtId="164" fontId="5" fillId="0" borderId="3" xfId="0" applyNumberFormat="1" applyFont="1" applyBorder="1" applyAlignment="1"/>
    <xf numFmtId="164" fontId="5" fillId="0" borderId="1" xfId="0" applyNumberFormat="1" applyFont="1" applyBorder="1" applyAlignment="1"/>
    <xf numFmtId="164" fontId="5" fillId="0" borderId="2" xfId="0" applyNumberFormat="1" applyFont="1" applyBorder="1" applyAlignment="1"/>
    <xf numFmtId="2" fontId="8" fillId="0" borderId="6" xfId="0" applyNumberFormat="1" applyFont="1" applyBorder="1" applyAlignment="1"/>
    <xf numFmtId="164" fontId="5" fillId="0" borderId="7" xfId="0" applyNumberFormat="1" applyFont="1" applyBorder="1" applyAlignment="1"/>
    <xf numFmtId="164" fontId="5" fillId="0" borderId="6" xfId="0" applyNumberFormat="1" applyFont="1" applyBorder="1" applyAlignment="1"/>
    <xf numFmtId="164" fontId="5" fillId="0" borderId="8" xfId="0" applyNumberFormat="1" applyFont="1" applyBorder="1" applyAlignment="1"/>
    <xf numFmtId="2" fontId="8" fillId="0" borderId="4" xfId="0" applyNumberFormat="1" applyFont="1" applyBorder="1" applyAlignment="1"/>
    <xf numFmtId="164" fontId="8" fillId="0" borderId="4" xfId="0" applyNumberFormat="1" applyFont="1" applyBorder="1" applyAlignment="1"/>
    <xf numFmtId="164" fontId="8" fillId="0" borderId="6" xfId="0" applyNumberFormat="1" applyFont="1" applyBorder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1" fillId="0" borderId="0" xfId="0" applyNumberFormat="1" applyFont="1" applyBorder="1" applyAlignment="1"/>
    <xf numFmtId="164" fontId="1" fillId="0" borderId="7" xfId="0" applyNumberFormat="1" applyFont="1" applyBorder="1" applyAlignment="1"/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164" fontId="8" fillId="0" borderId="18" xfId="0" applyNumberFormat="1" applyFont="1" applyBorder="1" applyAlignment="1"/>
    <xf numFmtId="164" fontId="8" fillId="0" borderId="19" xfId="0" applyNumberFormat="1" applyFont="1" applyBorder="1" applyAlignment="1"/>
    <xf numFmtId="164" fontId="8" fillId="0" borderId="20" xfId="0" applyNumberFormat="1" applyFont="1" applyBorder="1" applyAlignment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0" fontId="0" fillId="0" borderId="21" xfId="0" applyFill="1" applyBorder="1" applyAlignment="1">
      <alignment horizontal="center"/>
    </xf>
    <xf numFmtId="11" fontId="0" fillId="3" borderId="21" xfId="0" applyNumberFormat="1" applyFill="1" applyBorder="1" applyAlignment="1">
      <alignment horizontal="center"/>
    </xf>
    <xf numFmtId="0" fontId="0" fillId="0" borderId="21" xfId="0" applyFill="1" applyBorder="1"/>
    <xf numFmtId="11" fontId="0" fillId="4" borderId="21" xfId="0" applyNumberFormat="1" applyFill="1" applyBorder="1" applyAlignment="1">
      <alignment horizontal="center"/>
    </xf>
    <xf numFmtId="165" fontId="16" fillId="0" borderId="0" xfId="0" applyNumberFormat="1" applyFont="1" applyFill="1"/>
    <xf numFmtId="0" fontId="16" fillId="0" borderId="0" xfId="0" applyFont="1" applyFill="1"/>
    <xf numFmtId="0" fontId="3" fillId="0" borderId="21" xfId="0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/>
    </xf>
    <xf numFmtId="2" fontId="2" fillId="4" borderId="2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2" fontId="2" fillId="3" borderId="21" xfId="0" applyNumberFormat="1" applyFont="1" applyFill="1" applyBorder="1" applyAlignment="1">
      <alignment horizontal="center" vertical="center"/>
    </xf>
    <xf numFmtId="2" fontId="2" fillId="4" borderId="21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0" fillId="5" borderId="21" xfId="0" applyNumberForma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Fill="1" applyBorder="1" applyAlignment="1">
      <alignment horizontal="left"/>
    </xf>
    <xf numFmtId="2" fontId="0" fillId="5" borderId="21" xfId="0" applyNumberForma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/>
    </xf>
    <xf numFmtId="2" fontId="2" fillId="5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5" borderId="21" xfId="0" applyFill="1" applyBorder="1"/>
    <xf numFmtId="0" fontId="0" fillId="0" borderId="0" xfId="0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/>
    </xf>
    <xf numFmtId="0" fontId="0" fillId="0" borderId="26" xfId="0" applyBorder="1" applyAlignment="1">
      <alignment horizontal="center"/>
    </xf>
    <xf numFmtId="166" fontId="5" fillId="0" borderId="0" xfId="0" applyNumberFormat="1" applyFont="1"/>
    <xf numFmtId="0" fontId="19" fillId="0" borderId="0" xfId="0" applyFont="1"/>
    <xf numFmtId="167" fontId="19" fillId="0" borderId="0" xfId="0" applyNumberFormat="1" applyFont="1"/>
    <xf numFmtId="11" fontId="0" fillId="5" borderId="21" xfId="0" applyNumberFormat="1" applyFill="1" applyBorder="1" applyAlignment="1">
      <alignment horizontal="center"/>
    </xf>
    <xf numFmtId="11" fontId="0" fillId="8" borderId="21" xfId="0" applyNumberFormat="1" applyFill="1" applyBorder="1" applyAlignment="1">
      <alignment horizontal="center"/>
    </xf>
    <xf numFmtId="2" fontId="2" fillId="8" borderId="21" xfId="0" applyNumberFormat="1" applyFont="1" applyFill="1" applyBorder="1" applyAlignment="1">
      <alignment horizontal="center"/>
    </xf>
    <xf numFmtId="2" fontId="2" fillId="8" borderId="21" xfId="0" applyNumberFormat="1" applyFont="1" applyFill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22" fillId="0" borderId="0" xfId="0" applyFont="1"/>
    <xf numFmtId="0" fontId="17" fillId="6" borderId="23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01524003048007"/>
          <c:y val="6.6176470588235295E-2"/>
          <c:w val="0.80127508255016511"/>
          <c:h val="0.74474369920627392"/>
        </c:manualLayout>
      </c:layout>
      <c:scatterChart>
        <c:scatterStyle val="lineMarker"/>
        <c:varyColors val="0"/>
        <c:ser>
          <c:idx val="0"/>
          <c:order val="0"/>
          <c:tx>
            <c:strRef>
              <c:f>START!$B$5</c:f>
              <c:strCache>
                <c:ptCount val="1"/>
                <c:pt idx="0">
                  <c:v>G %ft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B05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START!$B$6:$B$23</c:f>
              <c:numCache>
                <c:formatCode>0.0</c:formatCode>
                <c:ptCount val="18"/>
                <c:pt idx="0">
                  <c:v>100</c:v>
                </c:pt>
                <c:pt idx="1">
                  <c:v>93.670886075949369</c:v>
                </c:pt>
                <c:pt idx="2">
                  <c:v>78.481012658227854</c:v>
                </c:pt>
                <c:pt idx="3">
                  <c:v>53.164556962025323</c:v>
                </c:pt>
                <c:pt idx="4">
                  <c:v>27.848101265822791</c:v>
                </c:pt>
                <c:pt idx="5">
                  <c:v>15.189873417721525</c:v>
                </c:pt>
                <c:pt idx="6">
                  <c:v>8.8607594936708924</c:v>
                </c:pt>
                <c:pt idx="7">
                  <c:v>3.7974683544303858</c:v>
                </c:pt>
                <c:pt idx="8">
                  <c:v>1.2658227848101324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D3-4E24-A707-99969A9A229E}"/>
            </c:ext>
          </c:extLst>
        </c:ser>
        <c:ser>
          <c:idx val="1"/>
          <c:order val="1"/>
          <c:tx>
            <c:strRef>
              <c:f>START!$C$5</c:f>
              <c:strCache>
                <c:ptCount val="1"/>
                <c:pt idx="0">
                  <c:v>S %ft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99FF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START!$C$6:$C$23</c:f>
              <c:numCache>
                <c:formatCode>0.0</c:formatCode>
                <c:ptCount val="18"/>
                <c:pt idx="8">
                  <c:v>100</c:v>
                </c:pt>
                <c:pt idx="9">
                  <c:v>98.529411764705884</c:v>
                </c:pt>
                <c:pt idx="10">
                  <c:v>95.588235294117652</c:v>
                </c:pt>
                <c:pt idx="11">
                  <c:v>89.705882352941188</c:v>
                </c:pt>
                <c:pt idx="12">
                  <c:v>79.411764705882362</c:v>
                </c:pt>
                <c:pt idx="13">
                  <c:v>58.82352941176471</c:v>
                </c:pt>
                <c:pt idx="14">
                  <c:v>35.294117647058826</c:v>
                </c:pt>
                <c:pt idx="15">
                  <c:v>17.647058823529413</c:v>
                </c:pt>
                <c:pt idx="16">
                  <c:v>5.882352941176471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D3-4E24-A707-99969A9A229E}"/>
            </c:ext>
          </c:extLst>
        </c:ser>
        <c:ser>
          <c:idx val="2"/>
          <c:order val="2"/>
          <c:tx>
            <c:strRef>
              <c:f>START!$D$5</c:f>
              <c:strCache>
                <c:ptCount val="1"/>
                <c:pt idx="0">
                  <c:v>SG %ft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FF99FF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START!$D$6:$D$23</c:f>
              <c:numCache>
                <c:formatCode>0.0</c:formatCode>
                <c:ptCount val="18"/>
                <c:pt idx="0">
                  <c:v>100</c:v>
                </c:pt>
                <c:pt idx="1">
                  <c:v>95.780590717299575</c:v>
                </c:pt>
                <c:pt idx="2">
                  <c:v>85.654008438818565</c:v>
                </c:pt>
                <c:pt idx="3">
                  <c:v>68.776371308016877</c:v>
                </c:pt>
                <c:pt idx="4">
                  <c:v>51.898734177215189</c:v>
                </c:pt>
                <c:pt idx="5">
                  <c:v>43.459915611814345</c:v>
                </c:pt>
                <c:pt idx="6">
                  <c:v>39.240506329113927</c:v>
                </c:pt>
                <c:pt idx="7">
                  <c:v>35.864978902953588</c:v>
                </c:pt>
                <c:pt idx="8">
                  <c:v>34.177215189873422</c:v>
                </c:pt>
                <c:pt idx="9">
                  <c:v>32.843137254901961</c:v>
                </c:pt>
                <c:pt idx="10">
                  <c:v>31.862745098039216</c:v>
                </c:pt>
                <c:pt idx="11">
                  <c:v>29.901960784313729</c:v>
                </c:pt>
                <c:pt idx="12">
                  <c:v>26.47058823529412</c:v>
                </c:pt>
                <c:pt idx="13">
                  <c:v>19.607843137254903</c:v>
                </c:pt>
                <c:pt idx="14">
                  <c:v>11.764705882352942</c:v>
                </c:pt>
                <c:pt idx="15">
                  <c:v>5.8823529411764701</c:v>
                </c:pt>
                <c:pt idx="16">
                  <c:v>1.960784313725489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D3-4E24-A707-99969A9A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049807"/>
        <c:axId val="1"/>
      </c:scatterChart>
      <c:valAx>
        <c:axId val="869049807"/>
        <c:scaling>
          <c:logBase val="10"/>
          <c:orientation val="minMax"/>
          <c:min val="0.1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869049807"/>
        <c:crossesAt val="0.1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12420624841259"/>
          <c:y val="0.62741264269677144"/>
          <c:w val="0.19196565913131827"/>
          <c:h val="0.170469911140625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5884375072585E-2"/>
          <c:y val="5.6392442470114962E-2"/>
          <c:w val="0.84626924952964955"/>
          <c:h val="0.690484452155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START!$E$5</c:f>
              <c:strCache>
                <c:ptCount val="1"/>
                <c:pt idx="0">
                  <c:v>G %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cat>
          <c:val>
            <c:numRef>
              <c:f>START!$E$6:$E$23</c:f>
              <c:numCache>
                <c:formatCode>0.0</c:formatCode>
                <c:ptCount val="18"/>
                <c:pt idx="1">
                  <c:v>6.3291139240506311</c:v>
                </c:pt>
                <c:pt idx="2">
                  <c:v>15.189873417721515</c:v>
                </c:pt>
                <c:pt idx="3">
                  <c:v>25.316455696202532</c:v>
                </c:pt>
                <c:pt idx="4">
                  <c:v>25.316455696202532</c:v>
                </c:pt>
                <c:pt idx="5">
                  <c:v>12.658227848101266</c:v>
                </c:pt>
                <c:pt idx="6">
                  <c:v>6.3291139240506329</c:v>
                </c:pt>
                <c:pt idx="7">
                  <c:v>5.0632911392405067</c:v>
                </c:pt>
                <c:pt idx="8">
                  <c:v>2.5316455696202533</c:v>
                </c:pt>
                <c:pt idx="9">
                  <c:v>1.2658227848101324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3-45C4-B999-B7E82965FA21}"/>
            </c:ext>
          </c:extLst>
        </c:ser>
        <c:ser>
          <c:idx val="2"/>
          <c:order val="1"/>
          <c:tx>
            <c:strRef>
              <c:f>START!$G$5</c:f>
              <c:strCache>
                <c:ptCount val="1"/>
                <c:pt idx="0">
                  <c:v>SG%</c:v>
                </c:pt>
              </c:strCache>
            </c:strRef>
          </c:tx>
          <c:spPr>
            <a:pattFill prst="wdDnDiag">
              <a:fgClr>
                <a:srgbClr val="00B050"/>
              </a:fgClr>
              <a:bgClr>
                <a:srgbClr val="FF66FF"/>
              </a:bgClr>
            </a:pattFill>
            <a:ln w="3175">
              <a:solidFill>
                <a:schemeClr val="tx1"/>
              </a:solidFill>
            </a:ln>
          </c:spPr>
          <c:invertIfNegative val="0"/>
          <c:cat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cat>
          <c:val>
            <c:numRef>
              <c:f>START!$G$6:$G$23</c:f>
              <c:numCache>
                <c:formatCode>0.0</c:formatCode>
                <c:ptCount val="18"/>
                <c:pt idx="1">
                  <c:v>4.2194092827004255</c:v>
                </c:pt>
                <c:pt idx="2">
                  <c:v>10.12658227848101</c:v>
                </c:pt>
                <c:pt idx="3">
                  <c:v>16.877637130801688</c:v>
                </c:pt>
                <c:pt idx="4">
                  <c:v>16.877637130801688</c:v>
                </c:pt>
                <c:pt idx="5">
                  <c:v>8.4388185654008439</c:v>
                </c:pt>
                <c:pt idx="6">
                  <c:v>4.2194092827004184</c:v>
                </c:pt>
                <c:pt idx="7">
                  <c:v>3.375527426160339</c:v>
                </c:pt>
                <c:pt idx="8">
                  <c:v>1.6877637130801659</c:v>
                </c:pt>
                <c:pt idx="9">
                  <c:v>1.3340779349714609</c:v>
                </c:pt>
                <c:pt idx="10">
                  <c:v>0.98039215686274517</c:v>
                </c:pt>
                <c:pt idx="11">
                  <c:v>1.9607843137254868</c:v>
                </c:pt>
                <c:pt idx="12">
                  <c:v>3.4313725490196099</c:v>
                </c:pt>
                <c:pt idx="13">
                  <c:v>6.8627450980392162</c:v>
                </c:pt>
                <c:pt idx="14">
                  <c:v>7.8431372549019613</c:v>
                </c:pt>
                <c:pt idx="15">
                  <c:v>5.8823529411764719</c:v>
                </c:pt>
                <c:pt idx="16">
                  <c:v>3.9215686274509811</c:v>
                </c:pt>
                <c:pt idx="17">
                  <c:v>1.960784313725489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3-45C4-B999-B7E82965FA21}"/>
            </c:ext>
          </c:extLst>
        </c:ser>
        <c:ser>
          <c:idx val="1"/>
          <c:order val="2"/>
          <c:tx>
            <c:strRef>
              <c:f>START!$F$5</c:f>
              <c:strCache>
                <c:ptCount val="1"/>
                <c:pt idx="0">
                  <c:v>S %</c:v>
                </c:pt>
              </c:strCache>
            </c:strRef>
          </c:tx>
          <c:spPr>
            <a:solidFill>
              <a:srgbClr val="FF99FF"/>
            </a:solidFill>
            <a:ln w="12700">
              <a:solidFill>
                <a:srgbClr val="FF0000"/>
              </a:solidFill>
              <a:prstDash val="solid"/>
            </a:ln>
            <a:effectLst/>
          </c:spPr>
          <c:invertIfNegative val="0"/>
          <c:cat>
            <c:numRef>
              <c:f>START!$A$6:$A$23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cat>
          <c:val>
            <c:numRef>
              <c:f>START!$F$6:$F$23</c:f>
              <c:numCache>
                <c:formatCode>0.0</c:formatCode>
                <c:ptCount val="18"/>
                <c:pt idx="8">
                  <c:v>0</c:v>
                </c:pt>
                <c:pt idx="9">
                  <c:v>1.470588235294116</c:v>
                </c:pt>
                <c:pt idx="10">
                  <c:v>2.941176470588232</c:v>
                </c:pt>
                <c:pt idx="11">
                  <c:v>5.8823529411764639</c:v>
                </c:pt>
                <c:pt idx="12">
                  <c:v>10.294117647058826</c:v>
                </c:pt>
                <c:pt idx="13">
                  <c:v>20.588235294117652</c:v>
                </c:pt>
                <c:pt idx="14">
                  <c:v>23.529411764705884</c:v>
                </c:pt>
                <c:pt idx="15">
                  <c:v>17.647058823529413</c:v>
                </c:pt>
                <c:pt idx="16">
                  <c:v>11.764705882352942</c:v>
                </c:pt>
                <c:pt idx="17">
                  <c:v>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3-45C4-B999-B7E82965F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755974383"/>
        <c:axId val="1"/>
      </c:barChart>
      <c:catAx>
        <c:axId val="755974383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5974383"/>
        <c:crosses val="max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4749727080575104"/>
          <c:y val="3.0781872604907438E-2"/>
          <c:w val="0.42363180266183537"/>
          <c:h val="9.5132981258698596E-2"/>
        </c:manualLayout>
      </c:layout>
      <c:overlay val="0"/>
      <c:spPr>
        <a:solidFill>
          <a:srgbClr val="FFFFFF"/>
        </a:solidFill>
        <a:ln w="6350"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201965775072E-2"/>
          <c:y val="6.9986051743532049E-2"/>
          <c:w val="0.55930915062838304"/>
          <c:h val="0.74474369920627392"/>
        </c:manualLayout>
      </c:layout>
      <c:scatterChart>
        <c:scatterStyle val="lineMarker"/>
        <c:varyColors val="0"/>
        <c:ser>
          <c:idx val="2"/>
          <c:order val="0"/>
          <c:tx>
            <c:strRef>
              <c:f>START!$D$5</c:f>
              <c:strCache>
                <c:ptCount val="1"/>
                <c:pt idx="0">
                  <c:v>SG %ft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FF99FF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String'!$B$7:$B$24</c:f>
              <c:numCache>
                <c:formatCode>0.0</c:formatCode>
                <c:ptCount val="18"/>
                <c:pt idx="0">
                  <c:v>100</c:v>
                </c:pt>
                <c:pt idx="1">
                  <c:v>95.780590717299575</c:v>
                </c:pt>
                <c:pt idx="2">
                  <c:v>85.654008438818565</c:v>
                </c:pt>
                <c:pt idx="3">
                  <c:v>68.776371308016877</c:v>
                </c:pt>
                <c:pt idx="4">
                  <c:v>51.898734177215189</c:v>
                </c:pt>
                <c:pt idx="5">
                  <c:v>43.459915611814345</c:v>
                </c:pt>
                <c:pt idx="6">
                  <c:v>39.240506329113927</c:v>
                </c:pt>
                <c:pt idx="7">
                  <c:v>35.864978902953588</c:v>
                </c:pt>
                <c:pt idx="8">
                  <c:v>34.177215189873422</c:v>
                </c:pt>
                <c:pt idx="9">
                  <c:v>32.843137254901961</c:v>
                </c:pt>
                <c:pt idx="10">
                  <c:v>31.862745098039216</c:v>
                </c:pt>
                <c:pt idx="11">
                  <c:v>29.901960784313729</c:v>
                </c:pt>
                <c:pt idx="12">
                  <c:v>26.47058823529412</c:v>
                </c:pt>
                <c:pt idx="13">
                  <c:v>19.607843137254903</c:v>
                </c:pt>
                <c:pt idx="14">
                  <c:v>11.764705882352942</c:v>
                </c:pt>
                <c:pt idx="15">
                  <c:v>5.8823529411764701</c:v>
                </c:pt>
                <c:pt idx="16">
                  <c:v>1.960784313725489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4D-4D56-8B4C-9D7599953B75}"/>
            </c:ext>
          </c:extLst>
        </c:ser>
        <c:ser>
          <c:idx val="3"/>
          <c:order val="1"/>
          <c:tx>
            <c:strRef>
              <c:f>'Guitar String'!$D$5</c:f>
              <c:strCache>
                <c:ptCount val="1"/>
                <c:pt idx="0">
                  <c:v>5.10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String'!$D$7:$D$24</c:f>
              <c:numCache>
                <c:formatCode>0.00</c:formatCode>
                <c:ptCount val="18"/>
                <c:pt idx="0">
                  <c:v>100</c:v>
                </c:pt>
                <c:pt idx="1">
                  <c:v>98.744200751383872</c:v>
                </c:pt>
                <c:pt idx="2">
                  <c:v>94.391753254964286</c:v>
                </c:pt>
                <c:pt idx="3">
                  <c:v>84.206176191962399</c:v>
                </c:pt>
                <c:pt idx="4">
                  <c:v>70.426105440456638</c:v>
                </c:pt>
                <c:pt idx="5">
                  <c:v>61.851808045673835</c:v>
                </c:pt>
                <c:pt idx="6">
                  <c:v>56.966120335457504</c:v>
                </c:pt>
                <c:pt idx="7">
                  <c:v>52.757336011805315</c:v>
                </c:pt>
                <c:pt idx="8">
                  <c:v>50.556567398224757</c:v>
                </c:pt>
                <c:pt idx="9">
                  <c:v>48.762880859941681</c:v>
                </c:pt>
                <c:pt idx="10">
                  <c:v>47.412816098184628</c:v>
                </c:pt>
                <c:pt idx="11">
                  <c:v>44.65517663013042</c:v>
                </c:pt>
                <c:pt idx="12">
                  <c:v>39.735239528876598</c:v>
                </c:pt>
                <c:pt idx="13">
                  <c:v>29.712596309753465</c:v>
                </c:pt>
                <c:pt idx="14">
                  <c:v>18.045466211287135</c:v>
                </c:pt>
                <c:pt idx="15">
                  <c:v>9.131511878056692</c:v>
                </c:pt>
                <c:pt idx="16">
                  <c:v>3.0799609930050993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4D-4D56-8B4C-9D7599953B75}"/>
            </c:ext>
          </c:extLst>
        </c:ser>
        <c:ser>
          <c:idx val="4"/>
          <c:order val="2"/>
          <c:tx>
            <c:strRef>
              <c:f>'Guitar String'!$E$5</c:f>
              <c:strCache>
                <c:ptCount val="1"/>
                <c:pt idx="0">
                  <c:v>0.95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String'!$E$7:$E$24</c:f>
              <c:numCache>
                <c:formatCode>0.00</c:formatCode>
                <c:ptCount val="18"/>
                <c:pt idx="0">
                  <c:v>100</c:v>
                </c:pt>
                <c:pt idx="1">
                  <c:v>99.58424856696945</c:v>
                </c:pt>
                <c:pt idx="2">
                  <c:v>97.498902693228317</c:v>
                </c:pt>
                <c:pt idx="3">
                  <c:v>90.956033689937726</c:v>
                </c:pt>
                <c:pt idx="4">
                  <c:v>79.821482348998259</c:v>
                </c:pt>
                <c:pt idx="5">
                  <c:v>71.770540004978812</c:v>
                </c:pt>
                <c:pt idx="6">
                  <c:v>66.780502196607515</c:v>
                </c:pt>
                <c:pt idx="7">
                  <c:v>62.279949214938632</c:v>
                </c:pt>
                <c:pt idx="8">
                  <c:v>59.861767312277905</c:v>
                </c:pt>
                <c:pt idx="9">
                  <c:v>57.854392632585899</c:v>
                </c:pt>
                <c:pt idx="10">
                  <c:v>56.321897540360276</c:v>
                </c:pt>
                <c:pt idx="11">
                  <c:v>53.152562925873461</c:v>
                </c:pt>
                <c:pt idx="12">
                  <c:v>47.433974640414959</c:v>
                </c:pt>
                <c:pt idx="13">
                  <c:v>35.659250649620269</c:v>
                </c:pt>
                <c:pt idx="14">
                  <c:v>21.806367565425813</c:v>
                </c:pt>
                <c:pt idx="15">
                  <c:v>11.109510389257103</c:v>
                </c:pt>
                <c:pt idx="16">
                  <c:v>3.7720965033416745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4D-4D56-8B4C-9D7599953B75}"/>
            </c:ext>
          </c:extLst>
        </c:ser>
        <c:ser>
          <c:idx val="5"/>
          <c:order val="3"/>
          <c:tx>
            <c:strRef>
              <c:f>'Guitar String'!$F$5</c:f>
              <c:strCache>
                <c:ptCount val="1"/>
                <c:pt idx="0">
                  <c:v>0.15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String'!$F$7:$F$24</c:f>
              <c:numCache>
                <c:formatCode>0.00</c:formatCode>
                <c:ptCount val="18"/>
                <c:pt idx="0">
                  <c:v>100</c:v>
                </c:pt>
                <c:pt idx="1">
                  <c:v>99.980026321889298</c:v>
                </c:pt>
                <c:pt idx="2">
                  <c:v>99.68453076184241</c:v>
                </c:pt>
                <c:pt idx="3">
                  <c:v>97.482050639486346</c:v>
                </c:pt>
                <c:pt idx="4">
                  <c:v>91.007899498529298</c:v>
                </c:pt>
                <c:pt idx="5">
                  <c:v>84.613176261407474</c:v>
                </c:pt>
                <c:pt idx="6">
                  <c:v>79.95499887586719</c:v>
                </c:pt>
                <c:pt idx="7">
                  <c:v>75.383267225823715</c:v>
                </c:pt>
                <c:pt idx="8">
                  <c:v>72.803680200272154</c:v>
                </c:pt>
                <c:pt idx="9">
                  <c:v>70.591463395486656</c:v>
                </c:pt>
                <c:pt idx="10">
                  <c:v>68.859953139219073</c:v>
                </c:pt>
                <c:pt idx="11">
                  <c:v>65.200804376274789</c:v>
                </c:pt>
                <c:pt idx="12">
                  <c:v>58.468308228153873</c:v>
                </c:pt>
                <c:pt idx="13">
                  <c:v>44.349072126823174</c:v>
                </c:pt>
                <c:pt idx="14">
                  <c:v>27.434190093137101</c:v>
                </c:pt>
                <c:pt idx="15">
                  <c:v>14.135564611344604</c:v>
                </c:pt>
                <c:pt idx="16">
                  <c:v>4.8530510892136487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24D-4D56-8B4C-9D7599953B75}"/>
            </c:ext>
          </c:extLst>
        </c:ser>
        <c:ser>
          <c:idx val="0"/>
          <c:order val="4"/>
          <c:tx>
            <c:strRef>
              <c:f>'Guitar String'!$H$5</c:f>
              <c:strCache>
                <c:ptCount val="1"/>
                <c:pt idx="0">
                  <c:v>5.10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String'!$H$7:$H$24</c:f>
              <c:numCache>
                <c:formatCode>0.00</c:formatCode>
                <c:ptCount val="18"/>
                <c:pt idx="0">
                  <c:v>100</c:v>
                </c:pt>
                <c:pt idx="1">
                  <c:v>89.095758708614753</c:v>
                </c:pt>
                <c:pt idx="2">
                  <c:v>72.286341103345478</c:v>
                </c:pt>
                <c:pt idx="3">
                  <c:v>52.323406623498812</c:v>
                </c:pt>
                <c:pt idx="4">
                  <c:v>36.147438075613223</c:v>
                </c:pt>
                <c:pt idx="5">
                  <c:v>28.963574314353238</c:v>
                </c:pt>
                <c:pt idx="6">
                  <c:v>25.611052996065915</c:v>
                </c:pt>
                <c:pt idx="7">
                  <c:v>23.046738045722773</c:v>
                </c:pt>
                <c:pt idx="8">
                  <c:v>21.806854353856128</c:v>
                </c:pt>
                <c:pt idx="9">
                  <c:v>20.853991611019644</c:v>
                </c:pt>
                <c:pt idx="10">
                  <c:v>20.171463721198879</c:v>
                </c:pt>
                <c:pt idx="11">
                  <c:v>18.839913271812556</c:v>
                </c:pt>
                <c:pt idx="12">
                  <c:v>16.564874943045453</c:v>
                </c:pt>
                <c:pt idx="13">
                  <c:v>12.119945184223027</c:v>
                </c:pt>
                <c:pt idx="14">
                  <c:v>7.1583061002347632</c:v>
                </c:pt>
                <c:pt idx="15">
                  <c:v>3.5243298358051813</c:v>
                </c:pt>
                <c:pt idx="16">
                  <c:v>1.1571889395840875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24D-4D56-8B4C-9D7599953B75}"/>
            </c:ext>
          </c:extLst>
        </c:ser>
        <c:ser>
          <c:idx val="1"/>
          <c:order val="5"/>
          <c:tx>
            <c:strRef>
              <c:f>'Guitar String'!$I$5</c:f>
              <c:strCache>
                <c:ptCount val="1"/>
                <c:pt idx="0">
                  <c:v>0.95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String'!$I$7:$I$24</c:f>
              <c:numCache>
                <c:formatCode>0.00</c:formatCode>
                <c:ptCount val="18"/>
                <c:pt idx="0">
                  <c:v>100</c:v>
                </c:pt>
                <c:pt idx="1">
                  <c:v>83.151907937747538</c:v>
                </c:pt>
                <c:pt idx="2">
                  <c:v>64.414590044060944</c:v>
                </c:pt>
                <c:pt idx="3">
                  <c:v>44.887332931320032</c:v>
                </c:pt>
                <c:pt idx="4">
                  <c:v>29.800286564289131</c:v>
                </c:pt>
                <c:pt idx="5">
                  <c:v>23.270971462288415</c:v>
                </c:pt>
                <c:pt idx="6">
                  <c:v>20.286034128489916</c:v>
                </c:pt>
                <c:pt idx="7">
                  <c:v>18.045643052909707</c:v>
                </c:pt>
                <c:pt idx="8">
                  <c:v>16.981931611147239</c:v>
                </c:pt>
                <c:pt idx="9">
                  <c:v>16.178932028973168</c:v>
                </c:pt>
                <c:pt idx="10">
                  <c:v>15.613824008000737</c:v>
                </c:pt>
                <c:pt idx="11">
                  <c:v>14.530785709129308</c:v>
                </c:pt>
                <c:pt idx="12">
                  <c:v>12.712169136740705</c:v>
                </c:pt>
                <c:pt idx="13">
                  <c:v>9.2184870277131044</c:v>
                </c:pt>
                <c:pt idx="14">
                  <c:v>5.3838961576350872</c:v>
                </c:pt>
                <c:pt idx="15">
                  <c:v>2.6221225709464306</c:v>
                </c:pt>
                <c:pt idx="16">
                  <c:v>0.85199894952453992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24D-4D56-8B4C-9D7599953B75}"/>
            </c:ext>
          </c:extLst>
        </c:ser>
        <c:ser>
          <c:idx val="6"/>
          <c:order val="6"/>
          <c:tx>
            <c:strRef>
              <c:f>'Guitar String'!$J$5</c:f>
              <c:strCache>
                <c:ptCount val="1"/>
                <c:pt idx="0">
                  <c:v>0.15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'Guitar String'!$A$7:$A$24</c:f>
              <c:numCache>
                <c:formatCode>0.00</c:formatCode>
                <c:ptCount val="18"/>
                <c:pt idx="0">
                  <c:v>64</c:v>
                </c:pt>
                <c:pt idx="1">
                  <c:v>45.25</c:v>
                </c:pt>
                <c:pt idx="2">
                  <c:v>32</c:v>
                </c:pt>
                <c:pt idx="3">
                  <c:v>22.63</c:v>
                </c:pt>
                <c:pt idx="4">
                  <c:v>16</c:v>
                </c:pt>
                <c:pt idx="5">
                  <c:v>11.31</c:v>
                </c:pt>
                <c:pt idx="6">
                  <c:v>8</c:v>
                </c:pt>
                <c:pt idx="7">
                  <c:v>5.66</c:v>
                </c:pt>
                <c:pt idx="8">
                  <c:v>4</c:v>
                </c:pt>
                <c:pt idx="9">
                  <c:v>2.83</c:v>
                </c:pt>
                <c:pt idx="10">
                  <c:v>2</c:v>
                </c:pt>
                <c:pt idx="11">
                  <c:v>1.4</c:v>
                </c:pt>
                <c:pt idx="12">
                  <c:v>1</c:v>
                </c:pt>
                <c:pt idx="13">
                  <c:v>0.70699999999999996</c:v>
                </c:pt>
                <c:pt idx="14">
                  <c:v>0.5</c:v>
                </c:pt>
                <c:pt idx="15">
                  <c:v>0.35</c:v>
                </c:pt>
                <c:pt idx="16">
                  <c:v>0.25</c:v>
                </c:pt>
                <c:pt idx="17">
                  <c:v>0.17699999999999999</c:v>
                </c:pt>
              </c:numCache>
            </c:numRef>
          </c:xVal>
          <c:yVal>
            <c:numRef>
              <c:f>'Guitar String'!$J$7:$J$24</c:f>
              <c:numCache>
                <c:formatCode>0.00</c:formatCode>
                <c:ptCount val="18"/>
                <c:pt idx="0">
                  <c:v>100</c:v>
                </c:pt>
                <c:pt idx="1">
                  <c:v>74.025836942124201</c:v>
                </c:pt>
                <c:pt idx="2">
                  <c:v>54.311632176422648</c:v>
                </c:pt>
                <c:pt idx="3">
                  <c:v>35.787123527065852</c:v>
                </c:pt>
                <c:pt idx="4">
                  <c:v>22.105967470510357</c:v>
                </c:pt>
                <c:pt idx="5">
                  <c:v>16.396570387734197</c:v>
                </c:pt>
                <c:pt idx="6">
                  <c:v>13.876542252443636</c:v>
                </c:pt>
                <c:pt idx="7">
                  <c:v>12.049518303263293</c:v>
                </c:pt>
                <c:pt idx="8">
                  <c:v>11.21134182941382</c:v>
                </c:pt>
                <c:pt idx="9">
                  <c:v>10.599706183600638</c:v>
                </c:pt>
                <c:pt idx="10">
                  <c:v>10.183427260421457</c:v>
                </c:pt>
                <c:pt idx="11">
                  <c:v>9.4117887687607364</c:v>
                </c:pt>
                <c:pt idx="12">
                  <c:v>8.1570253230813989</c:v>
                </c:pt>
                <c:pt idx="13">
                  <c:v>5.8197666339483467</c:v>
                </c:pt>
                <c:pt idx="14">
                  <c:v>3.3312280122361591</c:v>
                </c:pt>
                <c:pt idx="15">
                  <c:v>1.591589795553827</c:v>
                </c:pt>
                <c:pt idx="16">
                  <c:v>0.50779734014361466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24D-4D56-8B4C-9D7599953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049807"/>
        <c:axId val="1"/>
      </c:scatterChart>
      <c:valAx>
        <c:axId val="869049807"/>
        <c:scaling>
          <c:logBase val="10"/>
          <c:orientation val="minMax"/>
          <c:min val="0.1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869049807"/>
        <c:crossesAt val="0.1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4233371379714186"/>
          <c:y val="0.26222374082555922"/>
          <c:w val="6.4272211720226846E-2"/>
          <c:h val="0.43292851105476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495300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985635-1DB6-423C-9231-0BD444C40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0</xdr:colOff>
      <xdr:row>38</xdr:row>
      <xdr:rowOff>146050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0D865CA-F68B-4F8D-84BF-9B5722B9E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0.4529</cdr:x>
      <cdr:y>0.91968</cdr:y>
    </cdr:from>
    <cdr:to>
      <cdr:x>0.70968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8D624-1619-4C1B-A1B7-62E6AC48C297}"/>
            </a:ext>
          </a:extLst>
        </cdr:cNvPr>
        <cdr:cNvSpPr txBox="1"/>
      </cdr:nvSpPr>
      <cdr:spPr>
        <a:xfrm xmlns:a="http://schemas.openxmlformats.org/drawingml/2006/main">
          <a:off x="2228850" y="2908300"/>
          <a:ext cx="12636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Grain Size (mm)</a:t>
          </a:r>
        </a:p>
      </cdr:txBody>
    </cdr:sp>
  </cdr:relSizeAnchor>
  <cdr:relSizeAnchor xmlns:cdr="http://schemas.openxmlformats.org/drawingml/2006/chartDrawing">
    <cdr:from>
      <cdr:x>0.01677</cdr:x>
      <cdr:y>0.27912</cdr:y>
    </cdr:from>
    <cdr:to>
      <cdr:x>0.05935</cdr:x>
      <cdr:y>0.56827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BE1608A-6095-44EC-B96C-3012C80C5B8D}"/>
            </a:ext>
          </a:extLst>
        </cdr:cNvPr>
        <cdr:cNvSpPr txBox="1"/>
      </cdr:nvSpPr>
      <cdr:spPr>
        <a:xfrm xmlns:a="http://schemas.openxmlformats.org/drawingml/2006/main">
          <a:off x="82550" y="882650"/>
          <a:ext cx="2095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Percent Finer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0.37316</cdr:x>
      <cdr:y>0.90315</cdr:y>
    </cdr:from>
    <cdr:to>
      <cdr:x>0.66667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E030C6-4CD3-43A7-A46E-2E88666FC9CD}"/>
            </a:ext>
          </a:extLst>
        </cdr:cNvPr>
        <cdr:cNvSpPr txBox="1"/>
      </cdr:nvSpPr>
      <cdr:spPr>
        <a:xfrm xmlns:a="http://schemas.openxmlformats.org/drawingml/2006/main">
          <a:off x="1606550" y="2368550"/>
          <a:ext cx="12636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Grain Size (mm)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10</xdr:col>
      <xdr:colOff>0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349375-8F67-4B70-9C38-C66945026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0.30734</cdr:x>
      <cdr:y>0.9181</cdr:y>
    </cdr:from>
    <cdr:to>
      <cdr:x>0.43856</cdr:x>
      <cdr:y>0.98857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8D624-1619-4C1B-A1B7-62E6AC48C297}"/>
            </a:ext>
          </a:extLst>
        </cdr:cNvPr>
        <cdr:cNvSpPr txBox="1"/>
      </cdr:nvSpPr>
      <cdr:spPr>
        <a:xfrm xmlns:a="http://schemas.openxmlformats.org/drawingml/2006/main">
          <a:off x="3097227" y="3060700"/>
          <a:ext cx="1322373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Grain Size (mm)</a:t>
          </a:r>
        </a:p>
      </cdr:txBody>
    </cdr:sp>
  </cdr:relSizeAnchor>
  <cdr:relSizeAnchor xmlns:cdr="http://schemas.openxmlformats.org/drawingml/2006/chartDrawing">
    <cdr:from>
      <cdr:x>0.01677</cdr:x>
      <cdr:y>0.27912</cdr:y>
    </cdr:from>
    <cdr:to>
      <cdr:x>0.05935</cdr:x>
      <cdr:y>0.56827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BE1608A-6095-44EC-B96C-3012C80C5B8D}"/>
            </a:ext>
          </a:extLst>
        </cdr:cNvPr>
        <cdr:cNvSpPr txBox="1"/>
      </cdr:nvSpPr>
      <cdr:spPr>
        <a:xfrm xmlns:a="http://schemas.openxmlformats.org/drawingml/2006/main">
          <a:off x="82550" y="882650"/>
          <a:ext cx="2095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Percent Finer</a:t>
          </a:r>
        </a:p>
      </cdr:txBody>
    </cdr:sp>
  </cdr:relSizeAnchor>
  <cdr:relSizeAnchor xmlns:cdr="http://schemas.openxmlformats.org/drawingml/2006/chartDrawing">
    <cdr:from>
      <cdr:x>0.73256</cdr:x>
      <cdr:y>0.08158</cdr:y>
    </cdr:from>
    <cdr:to>
      <cdr:x>0.81258</cdr:x>
      <cdr:y>0.26634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1C5BFEF-4DAF-4BBC-9D65-89B5EF7FB1BD}"/>
            </a:ext>
          </a:extLst>
        </cdr:cNvPr>
        <cdr:cNvSpPr txBox="1"/>
      </cdr:nvSpPr>
      <cdr:spPr>
        <a:xfrm xmlns:a="http://schemas.openxmlformats.org/drawingml/2006/main">
          <a:off x="7382102" y="274320"/>
          <a:ext cx="806428" cy="621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Transport Rate (kg/m/s)</a:t>
          </a:r>
        </a:p>
      </cdr:txBody>
    </cdr:sp>
  </cdr:relSizeAnchor>
  <cdr:relSizeAnchor xmlns:cdr="http://schemas.openxmlformats.org/drawingml/2006/chartDrawing">
    <cdr:from>
      <cdr:x>0.81001</cdr:x>
      <cdr:y>0.27777</cdr:y>
    </cdr:from>
    <cdr:to>
      <cdr:x>0.82387</cdr:x>
      <cdr:y>0.46824</cdr:y>
    </cdr:to>
    <cdr:sp macro="" textlink="">
      <cdr:nvSpPr>
        <cdr:cNvPr id="5" name="Right Brace 4">
          <a:extLst xmlns:a="http://schemas.openxmlformats.org/drawingml/2006/main">
            <a:ext uri="{FF2B5EF4-FFF2-40B4-BE49-F238E27FC236}">
              <a16:creationId xmlns:a16="http://schemas.microsoft.com/office/drawing/2014/main" id="{FF792554-6AC0-450C-BCF0-50D9D3A58827}"/>
            </a:ext>
          </a:extLst>
        </cdr:cNvPr>
        <cdr:cNvSpPr/>
      </cdr:nvSpPr>
      <cdr:spPr>
        <a:xfrm xmlns:a="http://schemas.openxmlformats.org/drawingml/2006/main">
          <a:off x="8162578" y="934057"/>
          <a:ext cx="139696" cy="640522"/>
        </a:xfrm>
        <a:prstGeom xmlns:a="http://schemas.openxmlformats.org/drawingml/2006/main" prst="rightBrace">
          <a:avLst>
            <a:gd name="adj1" fmla="val 30287"/>
            <a:gd name="adj2" fmla="val 50000"/>
          </a:avLst>
        </a:prstGeom>
        <a:ln xmlns:a="http://schemas.openxmlformats.org/drawingml/2006/main" w="15875">
          <a:solidFill>
            <a:srgbClr val="0070C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0.81381</cdr:x>
      <cdr:y>0.27971</cdr:y>
    </cdr:from>
    <cdr:to>
      <cdr:x>0.98192</cdr:x>
      <cdr:y>0.4532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4937A79-5271-4A87-AC89-24EC7C160B5F}"/>
            </a:ext>
          </a:extLst>
        </cdr:cNvPr>
        <cdr:cNvSpPr txBox="1"/>
      </cdr:nvSpPr>
      <cdr:spPr>
        <a:xfrm xmlns:a="http://schemas.openxmlformats.org/drawingml/2006/main">
          <a:off x="8200910" y="940598"/>
          <a:ext cx="1694047" cy="583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SG is the BED SURFACE grain-size distribution used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 SBTM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0.81162</cdr:x>
      <cdr:y>0.49787</cdr:y>
    </cdr:from>
    <cdr:to>
      <cdr:x>0.82548</cdr:x>
      <cdr:y>0.68834</cdr:y>
    </cdr:to>
    <cdr:sp macro="" textlink="">
      <cdr:nvSpPr>
        <cdr:cNvPr id="7" name="Right Brace 6">
          <a:extLst xmlns:a="http://schemas.openxmlformats.org/drawingml/2006/main">
            <a:ext uri="{FF2B5EF4-FFF2-40B4-BE49-F238E27FC236}">
              <a16:creationId xmlns:a16="http://schemas.microsoft.com/office/drawing/2014/main" id="{3FEA1C61-560D-46A0-96C3-28CFE4632F46}"/>
            </a:ext>
          </a:extLst>
        </cdr:cNvPr>
        <cdr:cNvSpPr/>
      </cdr:nvSpPr>
      <cdr:spPr>
        <a:xfrm xmlns:a="http://schemas.openxmlformats.org/drawingml/2006/main">
          <a:off x="8178800" y="1674191"/>
          <a:ext cx="139696" cy="640522"/>
        </a:xfrm>
        <a:prstGeom xmlns:a="http://schemas.openxmlformats.org/drawingml/2006/main" prst="rightBrace">
          <a:avLst>
            <a:gd name="adj1" fmla="val 30287"/>
            <a:gd name="adj2" fmla="val 50000"/>
          </a:avLst>
        </a:prstGeom>
        <a:ln xmlns:a="http://schemas.openxmlformats.org/drawingml/2006/main" w="158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0.81652</cdr:x>
      <cdr:y>0.49981</cdr:y>
    </cdr:from>
    <cdr:to>
      <cdr:x>0.98462</cdr:x>
      <cdr:y>0.67159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B6D0FC2-AC07-4131-B748-AEBF592E462C}"/>
            </a:ext>
          </a:extLst>
        </cdr:cNvPr>
        <cdr:cNvSpPr txBox="1"/>
      </cdr:nvSpPr>
      <cdr:spPr>
        <a:xfrm xmlns:a="http://schemas.openxmlformats.org/drawingml/2006/main">
          <a:off x="8228176" y="1680733"/>
          <a:ext cx="1694047" cy="57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SG is the TRANSPORT grain-size distribution used in iSBTM</a:t>
          </a:r>
        </a:p>
      </cdr:txBody>
    </cdr:sp>
  </cdr:relSizeAnchor>
  <cdr:relSizeAnchor xmlns:cdr="http://schemas.openxmlformats.org/drawingml/2006/chartDrawing">
    <cdr:from>
      <cdr:x>0.10156</cdr:x>
      <cdr:y>0.10207</cdr:y>
    </cdr:from>
    <cdr:to>
      <cdr:x>0.38474</cdr:x>
      <cdr:y>0.20355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BE00E092-ED87-49FC-9012-736EC5D71413}"/>
            </a:ext>
          </a:extLst>
        </cdr:cNvPr>
        <cdr:cNvSpPr txBox="1"/>
      </cdr:nvSpPr>
      <cdr:spPr>
        <a:xfrm xmlns:a="http://schemas.openxmlformats.org/drawingml/2006/main">
          <a:off x="1023485" y="340272"/>
          <a:ext cx="2853714" cy="3383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For a constant BED SURFACE grain-size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distribution, the transport </a:t>
          </a:r>
          <a:r>
            <a:rPr lang="en-US" sz="10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coarsens</a:t>
          </a:r>
          <a:r>
            <a:rPr lang="en-US" sz="10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with transport rate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0.4854</cdr:x>
      <cdr:y>0.67238</cdr:y>
    </cdr:from>
    <cdr:to>
      <cdr:x>0.65636</cdr:x>
      <cdr:y>0.8021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2C50027-75A4-41FC-825A-753D6C26EE7B}"/>
            </a:ext>
          </a:extLst>
        </cdr:cNvPr>
        <cdr:cNvSpPr txBox="1"/>
      </cdr:nvSpPr>
      <cdr:spPr>
        <a:xfrm xmlns:a="http://schemas.openxmlformats.org/drawingml/2006/main">
          <a:off x="4891574" y="2241550"/>
          <a:ext cx="1722831" cy="4324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For a constant TRANSPORT grain-size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distribution, the transport </a:t>
          </a:r>
          <a:r>
            <a:rPr lang="en-US" sz="10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fines</a:t>
          </a:r>
          <a:r>
            <a:rPr lang="en-US" sz="10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with transport rate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0.48923</cdr:x>
      <cdr:y>0.47041</cdr:y>
    </cdr:from>
    <cdr:to>
      <cdr:x>0.57088</cdr:x>
      <cdr:y>0.67238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645775CE-BD4F-4281-905D-FDE95FCA7F2F}"/>
            </a:ext>
          </a:extLst>
        </cdr:cNvPr>
        <cdr:cNvCxnSpPr>
          <a:stCxn xmlns:a="http://schemas.openxmlformats.org/drawingml/2006/main" id="11" idx="0"/>
        </cdr:cNvCxnSpPr>
      </cdr:nvCxnSpPr>
      <cdr:spPr>
        <a:xfrm xmlns:a="http://schemas.openxmlformats.org/drawingml/2006/main" flipH="1" flipV="1">
          <a:off x="4930227" y="1568231"/>
          <a:ext cx="822763" cy="673319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tailEnd type="stealth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0.38529</cdr:x>
      <cdr:y>0.15921</cdr:y>
    </cdr:from>
    <cdr:to>
      <cdr:x>0.46638</cdr:x>
      <cdr:y>0.42358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54884271-AA53-479B-9176-644C1F34DD32}"/>
            </a:ext>
          </a:extLst>
        </cdr:cNvPr>
        <cdr:cNvCxnSpPr/>
      </cdr:nvCxnSpPr>
      <cdr:spPr>
        <a:xfrm xmlns:a="http://schemas.openxmlformats.org/drawingml/2006/main">
          <a:off x="3882722" y="530772"/>
          <a:ext cx="817238" cy="88133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70C0"/>
          </a:solidFill>
          <a:tailEnd type="stealth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0.3679</cdr:x>
      <cdr:y>0.47874</cdr:y>
    </cdr:from>
    <cdr:to>
      <cdr:x>0.43077</cdr:x>
      <cdr:y>0.5311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B69C3A93-EED0-4AF9-8694-1013E1F46970}"/>
            </a:ext>
          </a:extLst>
        </cdr:cNvPr>
        <cdr:cNvSpPr txBox="1"/>
      </cdr:nvSpPr>
      <cdr:spPr>
        <a:xfrm xmlns:a="http://schemas.openxmlformats.org/drawingml/2006/main" rot="20880232">
          <a:off x="3707481" y="1596008"/>
          <a:ext cx="633593" cy="174555"/>
        </a:xfrm>
        <a:prstGeom xmlns:a="http://schemas.openxmlformats.org/drawingml/2006/main" prst="rect">
          <a:avLst/>
        </a:prstGeom>
        <a:solidFill xmlns:a="http://schemas.openxmlformats.org/drawingml/2006/main">
          <a:srgbClr val="FFCCFF"/>
        </a:soli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SG GSD</a:t>
          </a:r>
        </a:p>
      </cdr:txBody>
    </cdr:sp>
  </cdr:relSizeAnchor>
  <cdr:relSizeAnchor xmlns:cdr="http://schemas.openxmlformats.org/drawingml/2006/chartDrawing">
    <cdr:from>
      <cdr:x>0.64965</cdr:x>
      <cdr:y>0.89333</cdr:y>
    </cdr:from>
    <cdr:to>
      <cdr:x>0.99811</cdr:x>
      <cdr:y>1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7588CCE8-A8FA-470B-AD96-135FE29B08ED}"/>
            </a:ext>
          </a:extLst>
        </cdr:cNvPr>
        <cdr:cNvSpPr txBox="1"/>
      </cdr:nvSpPr>
      <cdr:spPr>
        <a:xfrm xmlns:a="http://schemas.openxmlformats.org/drawingml/2006/main">
          <a:off x="6546850" y="2978150"/>
          <a:ext cx="3511550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The moral to this story: transport is </a:t>
          </a:r>
          <a:r>
            <a:rPr lang="en-US" sz="1000" i="1">
              <a:latin typeface="Times New Roman" panose="02020603050405020304" pitchFamily="18" charset="0"/>
              <a:cs typeface="Times New Roman" panose="02020603050405020304" pitchFamily="18" charset="0"/>
            </a:rPr>
            <a:t>always</a:t>
          </a:r>
          <a:r>
            <a:rPr lang="en-US" sz="1000" i="0">
              <a:latin typeface="Times New Roman" panose="02020603050405020304" pitchFamily="18" charset="0"/>
              <a:cs typeface="Times New Roman" panose="02020603050405020304" pitchFamily="18" charset="0"/>
            </a:rPr>
            <a:t> finer</a:t>
          </a:r>
          <a:r>
            <a:rPr lang="en-US" sz="10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than the bed surface and the transport </a:t>
          </a:r>
          <a:r>
            <a:rPr lang="en-US" sz="10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always</a:t>
          </a:r>
          <a:r>
            <a:rPr lang="en-US" sz="10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coarsens </a:t>
          </a:r>
          <a:r>
            <a:rPr lang="en-US" sz="10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relative to the bed </a:t>
          </a:r>
          <a:r>
            <a:rPr lang="en-US" sz="10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as it increases</a:t>
          </a:r>
          <a:endParaRPr lang="en-US" sz="1000" i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5</xdr:row>
      <xdr:rowOff>95250</xdr:rowOff>
    </xdr:from>
    <xdr:to>
      <xdr:col>16</xdr:col>
      <xdr:colOff>292100</xdr:colOff>
      <xdr:row>37</xdr:row>
      <xdr:rowOff>37394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704950-8CE1-42B6-93D1-531B63B96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400" y="952500"/>
          <a:ext cx="9144000" cy="5053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69850</xdr:rowOff>
    </xdr:from>
    <xdr:to>
      <xdr:col>5</xdr:col>
      <xdr:colOff>41487</xdr:colOff>
      <xdr:row>68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ECDC36-9F11-4DD7-A85F-F05507D3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9400"/>
          <a:ext cx="6575637" cy="6858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25</xdr:row>
      <xdr:rowOff>82550</xdr:rowOff>
    </xdr:from>
    <xdr:to>
      <xdr:col>14</xdr:col>
      <xdr:colOff>314537</xdr:colOff>
      <xdr:row>68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CFCBE0-937F-447B-97F0-CCA25233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4102100"/>
          <a:ext cx="6575637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7EC1-D558-4295-B659-C5D64AFA3692}">
  <dimension ref="A1:Q43"/>
  <sheetViews>
    <sheetView zoomScale="110" zoomScaleNormal="110" workbookViewId="0">
      <selection activeCell="A6" sqref="A6:B15"/>
    </sheetView>
  </sheetViews>
  <sheetFormatPr defaultRowHeight="12.5" x14ac:dyDescent="0.25"/>
  <cols>
    <col min="1" max="7" width="8.6328125" customWidth="1"/>
    <col min="9" max="9" width="10.36328125" bestFit="1" customWidth="1"/>
    <col min="10" max="10" width="4.453125" customWidth="1"/>
    <col min="13" max="13" width="9.36328125" bestFit="1" customWidth="1"/>
  </cols>
  <sheetData>
    <row r="1" spans="1:17" ht="13" x14ac:dyDescent="0.3">
      <c r="A1" s="1" t="s">
        <v>0</v>
      </c>
      <c r="B1" s="1"/>
      <c r="C1" s="2"/>
      <c r="D1" s="2"/>
      <c r="E1" s="2"/>
      <c r="F1" s="2"/>
      <c r="G1" s="2"/>
      <c r="H1" s="76" t="s">
        <v>51</v>
      </c>
      <c r="I1" s="77">
        <f>2/3</f>
        <v>0.66666666666666663</v>
      </c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1"/>
      <c r="B2" s="3" t="s">
        <v>1</v>
      </c>
      <c r="C2" s="4"/>
      <c r="D2" s="4"/>
      <c r="E2" s="4"/>
      <c r="F2" s="2"/>
      <c r="G2" s="2"/>
      <c r="H2" s="76" t="s">
        <v>52</v>
      </c>
      <c r="I2" s="77">
        <f>1-I1</f>
        <v>0.33333333333333337</v>
      </c>
      <c r="J2" s="2"/>
      <c r="K2" s="2"/>
      <c r="L2" s="2"/>
      <c r="M2" s="2"/>
      <c r="N2" s="2"/>
      <c r="O2" s="2"/>
      <c r="P2" s="2"/>
      <c r="Q2" s="2"/>
    </row>
    <row r="3" spans="1:17" ht="13" x14ac:dyDescent="0.3">
      <c r="A3" s="1"/>
      <c r="B3" s="5" t="s">
        <v>2</v>
      </c>
      <c r="C3" s="6"/>
      <c r="D3" s="6"/>
      <c r="E3" s="6"/>
      <c r="F3" s="2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3.5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3.5" thickBot="1" x14ac:dyDescent="0.35">
      <c r="A5" s="7" t="s">
        <v>4</v>
      </c>
      <c r="B5" s="7" t="s">
        <v>5</v>
      </c>
      <c r="C5" s="8" t="s">
        <v>6</v>
      </c>
      <c r="D5" s="8" t="s">
        <v>7</v>
      </c>
      <c r="E5" s="7" t="s">
        <v>8</v>
      </c>
      <c r="F5" s="8" t="s">
        <v>9</v>
      </c>
      <c r="G5" s="8" t="s">
        <v>10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3.5" thickBot="1" x14ac:dyDescent="0.35">
      <c r="A6" s="36">
        <v>64</v>
      </c>
      <c r="B6" s="9">
        <v>100</v>
      </c>
      <c r="C6" s="10"/>
      <c r="D6" s="41">
        <v>100</v>
      </c>
      <c r="E6" s="11"/>
      <c r="F6" s="10"/>
      <c r="G6" s="1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3.5" thickBot="1" x14ac:dyDescent="0.35">
      <c r="A7" s="37">
        <v>45.25</v>
      </c>
      <c r="B7" s="13">
        <v>93.670886075949369</v>
      </c>
      <c r="C7" s="14"/>
      <c r="D7" s="42">
        <f t="shared" ref="D7:D22" si="0">D6-I7</f>
        <v>95.780590717299575</v>
      </c>
      <c r="E7" s="15">
        <f t="shared" ref="E7:F22" si="1">(B6-B7)</f>
        <v>6.3291139240506311</v>
      </c>
      <c r="F7" s="14"/>
      <c r="G7" s="16">
        <f t="shared" ref="G7:G23" si="2">(D6-D7)</f>
        <v>4.2194092827004255</v>
      </c>
      <c r="H7" s="2"/>
      <c r="I7" s="2">
        <f t="shared" ref="I7:I23" si="3">$I$1*E7+$I$2*F7</f>
        <v>4.2194092827004201</v>
      </c>
      <c r="J7" s="2"/>
      <c r="K7" s="2"/>
      <c r="L7" s="2"/>
      <c r="M7" s="2"/>
      <c r="N7" s="2"/>
      <c r="O7" s="2"/>
      <c r="P7" s="2"/>
      <c r="Q7" s="2"/>
    </row>
    <row r="8" spans="1:17" ht="13.5" thickBot="1" x14ac:dyDescent="0.35">
      <c r="A8" s="37">
        <v>32</v>
      </c>
      <c r="B8" s="13">
        <v>78.481012658227854</v>
      </c>
      <c r="C8" s="14"/>
      <c r="D8" s="42">
        <f t="shared" si="0"/>
        <v>85.654008438818565</v>
      </c>
      <c r="E8" s="15">
        <f t="shared" si="1"/>
        <v>15.189873417721515</v>
      </c>
      <c r="F8" s="14"/>
      <c r="G8" s="16">
        <f t="shared" si="2"/>
        <v>10.12658227848101</v>
      </c>
      <c r="H8" s="2"/>
      <c r="I8" s="2">
        <f t="shared" si="3"/>
        <v>10.12658227848101</v>
      </c>
      <c r="J8" s="2"/>
      <c r="K8" s="2"/>
      <c r="L8" s="2"/>
      <c r="M8" s="2"/>
      <c r="N8" s="2"/>
      <c r="O8" s="2"/>
      <c r="P8" s="2"/>
      <c r="Q8" s="2"/>
    </row>
    <row r="9" spans="1:17" ht="13.5" thickBot="1" x14ac:dyDescent="0.35">
      <c r="A9" s="37">
        <v>22.63</v>
      </c>
      <c r="B9" s="13">
        <v>53.164556962025323</v>
      </c>
      <c r="C9" s="14"/>
      <c r="D9" s="42">
        <f t="shared" si="0"/>
        <v>68.776371308016877</v>
      </c>
      <c r="E9" s="15">
        <f t="shared" si="1"/>
        <v>25.316455696202532</v>
      </c>
      <c r="F9" s="14"/>
      <c r="G9" s="16">
        <f t="shared" si="2"/>
        <v>16.877637130801688</v>
      </c>
      <c r="H9" s="2"/>
      <c r="I9" s="2">
        <f t="shared" si="3"/>
        <v>16.877637130801688</v>
      </c>
      <c r="J9" s="2"/>
      <c r="K9" s="2"/>
      <c r="L9" s="2"/>
      <c r="M9" s="2"/>
      <c r="N9" s="2"/>
      <c r="O9" s="2"/>
      <c r="P9" s="2"/>
      <c r="Q9" s="2"/>
    </row>
    <row r="10" spans="1:17" ht="13.5" thickBot="1" x14ac:dyDescent="0.35">
      <c r="A10" s="37">
        <v>16</v>
      </c>
      <c r="B10" s="13">
        <v>27.848101265822791</v>
      </c>
      <c r="C10" s="14"/>
      <c r="D10" s="42">
        <f t="shared" si="0"/>
        <v>51.898734177215189</v>
      </c>
      <c r="E10" s="15">
        <f t="shared" si="1"/>
        <v>25.316455696202532</v>
      </c>
      <c r="F10" s="14"/>
      <c r="G10" s="16">
        <f t="shared" si="2"/>
        <v>16.877637130801688</v>
      </c>
      <c r="H10" s="2"/>
      <c r="I10" s="2">
        <f t="shared" si="3"/>
        <v>16.877637130801688</v>
      </c>
      <c r="J10" s="2"/>
      <c r="K10" s="2"/>
      <c r="L10" s="2"/>
      <c r="M10" s="2"/>
      <c r="N10" s="2"/>
      <c r="O10" s="2"/>
      <c r="P10" s="2"/>
      <c r="Q10" s="2"/>
    </row>
    <row r="11" spans="1:17" ht="13.5" thickBot="1" x14ac:dyDescent="0.35">
      <c r="A11" s="37">
        <v>11.31</v>
      </c>
      <c r="B11" s="13">
        <v>15.189873417721525</v>
      </c>
      <c r="C11" s="14"/>
      <c r="D11" s="42">
        <f t="shared" si="0"/>
        <v>43.459915611814345</v>
      </c>
      <c r="E11" s="15">
        <f t="shared" si="1"/>
        <v>12.658227848101266</v>
      </c>
      <c r="F11" s="14"/>
      <c r="G11" s="16">
        <f t="shared" si="2"/>
        <v>8.4388185654008439</v>
      </c>
      <c r="H11" s="2"/>
      <c r="I11" s="2">
        <f t="shared" si="3"/>
        <v>8.4388185654008439</v>
      </c>
      <c r="J11" s="2"/>
      <c r="K11" s="2"/>
      <c r="L11" s="2"/>
      <c r="M11" s="2"/>
      <c r="N11" s="2"/>
      <c r="O11" s="2"/>
      <c r="P11" s="2"/>
      <c r="Q11" s="2"/>
    </row>
    <row r="12" spans="1:17" ht="13.5" thickBot="1" x14ac:dyDescent="0.35">
      <c r="A12" s="38">
        <v>8</v>
      </c>
      <c r="B12" s="13">
        <v>8.8607594936708924</v>
      </c>
      <c r="C12" s="14"/>
      <c r="D12" s="42">
        <f t="shared" si="0"/>
        <v>39.240506329113927</v>
      </c>
      <c r="E12" s="15">
        <f t="shared" si="1"/>
        <v>6.3291139240506329</v>
      </c>
      <c r="F12" s="14"/>
      <c r="G12" s="16">
        <f t="shared" si="2"/>
        <v>4.2194092827004184</v>
      </c>
      <c r="H12" s="2"/>
      <c r="I12" s="2">
        <f t="shared" si="3"/>
        <v>4.2194092827004219</v>
      </c>
      <c r="J12" s="2"/>
      <c r="K12" s="2"/>
      <c r="L12" s="2"/>
      <c r="M12" s="2"/>
      <c r="N12" s="2"/>
      <c r="O12" s="2"/>
      <c r="P12" s="2"/>
      <c r="Q12" s="2"/>
    </row>
    <row r="13" spans="1:17" ht="13.5" thickBot="1" x14ac:dyDescent="0.35">
      <c r="A13" s="36">
        <v>5.66</v>
      </c>
      <c r="B13" s="9">
        <v>3.7974683544303858</v>
      </c>
      <c r="C13" s="17"/>
      <c r="D13" s="42">
        <f t="shared" si="0"/>
        <v>35.864978902953588</v>
      </c>
      <c r="E13" s="18">
        <f t="shared" si="1"/>
        <v>5.0632911392405067</v>
      </c>
      <c r="F13" s="17"/>
      <c r="G13" s="19">
        <f t="shared" si="2"/>
        <v>3.375527426160339</v>
      </c>
      <c r="H13" s="2"/>
      <c r="I13" s="2">
        <f t="shared" si="3"/>
        <v>3.3755274261603376</v>
      </c>
      <c r="J13" s="2"/>
      <c r="K13" s="2"/>
      <c r="L13" s="2"/>
      <c r="M13" s="2"/>
      <c r="N13" s="2"/>
      <c r="O13" s="2"/>
      <c r="P13" s="2"/>
      <c r="Q13" s="2"/>
    </row>
    <row r="14" spans="1:17" ht="13.5" thickBot="1" x14ac:dyDescent="0.35">
      <c r="A14" s="37">
        <v>4</v>
      </c>
      <c r="B14" s="13">
        <v>1.2658227848101324</v>
      </c>
      <c r="C14" s="34">
        <v>100</v>
      </c>
      <c r="D14" s="42">
        <f t="shared" si="0"/>
        <v>34.177215189873422</v>
      </c>
      <c r="E14" s="15">
        <f t="shared" si="1"/>
        <v>2.5316455696202533</v>
      </c>
      <c r="F14" s="14">
        <v>0</v>
      </c>
      <c r="G14" s="16">
        <f t="shared" si="2"/>
        <v>1.6877637130801659</v>
      </c>
      <c r="H14" s="2"/>
      <c r="I14" s="2">
        <f t="shared" si="3"/>
        <v>1.6877637130801688</v>
      </c>
      <c r="J14" s="2"/>
      <c r="K14" s="2"/>
      <c r="L14" s="2"/>
      <c r="M14" s="2"/>
      <c r="N14" s="2"/>
      <c r="O14" s="2"/>
      <c r="P14" s="2"/>
      <c r="Q14" s="2"/>
    </row>
    <row r="15" spans="1:17" ht="13.5" thickBot="1" x14ac:dyDescent="0.35">
      <c r="A15" s="37">
        <v>2.83</v>
      </c>
      <c r="B15" s="13">
        <v>0</v>
      </c>
      <c r="C15" s="34">
        <v>98.529411764705884</v>
      </c>
      <c r="D15" s="42">
        <f t="shared" si="0"/>
        <v>32.843137254901961</v>
      </c>
      <c r="E15" s="15">
        <f t="shared" si="1"/>
        <v>1.2658227848101324</v>
      </c>
      <c r="F15" s="14">
        <f t="shared" si="1"/>
        <v>1.470588235294116</v>
      </c>
      <c r="G15" s="16">
        <f t="shared" si="2"/>
        <v>1.3340779349714609</v>
      </c>
      <c r="H15" s="2"/>
      <c r="I15" s="2">
        <f t="shared" si="3"/>
        <v>1.3340779349714604</v>
      </c>
      <c r="J15" s="2"/>
      <c r="K15" s="2"/>
      <c r="L15" s="2"/>
      <c r="M15" s="2"/>
      <c r="N15" s="2"/>
      <c r="O15" s="2"/>
      <c r="P15" s="2"/>
      <c r="Q15" s="2"/>
    </row>
    <row r="16" spans="1:17" ht="13.5" thickBot="1" x14ac:dyDescent="0.35">
      <c r="A16" s="39">
        <v>2</v>
      </c>
      <c r="B16" s="20"/>
      <c r="C16" s="35">
        <v>95.588235294117652</v>
      </c>
      <c r="D16" s="42">
        <f t="shared" si="0"/>
        <v>31.862745098039216</v>
      </c>
      <c r="E16" s="22">
        <f t="shared" si="1"/>
        <v>0</v>
      </c>
      <c r="F16" s="21">
        <f t="shared" si="1"/>
        <v>2.941176470588232</v>
      </c>
      <c r="G16" s="23">
        <f t="shared" si="2"/>
        <v>0.98039215686274517</v>
      </c>
      <c r="H16" s="2"/>
      <c r="I16" s="2">
        <f t="shared" si="3"/>
        <v>0.98039215686274406</v>
      </c>
      <c r="J16" s="2"/>
      <c r="K16" s="2"/>
      <c r="L16" s="2"/>
      <c r="M16" s="2"/>
      <c r="N16" s="2"/>
      <c r="O16" s="2"/>
      <c r="P16" s="2"/>
      <c r="Q16" s="2"/>
    </row>
    <row r="17" spans="1:17" ht="13.5" thickBot="1" x14ac:dyDescent="0.35">
      <c r="A17" s="40">
        <v>1.4</v>
      </c>
      <c r="B17" s="24"/>
      <c r="C17" s="34">
        <v>89.705882352941188</v>
      </c>
      <c r="D17" s="42">
        <f t="shared" si="0"/>
        <v>29.901960784313729</v>
      </c>
      <c r="E17" s="15"/>
      <c r="F17" s="14">
        <f t="shared" si="1"/>
        <v>5.8823529411764639</v>
      </c>
      <c r="G17" s="16">
        <f t="shared" si="2"/>
        <v>1.9607843137254868</v>
      </c>
      <c r="H17" s="2"/>
      <c r="I17" s="2">
        <f t="shared" si="3"/>
        <v>1.9607843137254881</v>
      </c>
      <c r="J17" s="2"/>
      <c r="K17" s="2"/>
      <c r="L17" s="2"/>
      <c r="M17" s="2"/>
      <c r="N17" s="2"/>
      <c r="O17" s="2"/>
      <c r="P17" s="2"/>
      <c r="Q17" s="2"/>
    </row>
    <row r="18" spans="1:17" ht="13.5" thickBot="1" x14ac:dyDescent="0.35">
      <c r="A18" s="37">
        <v>1</v>
      </c>
      <c r="B18" s="24"/>
      <c r="C18" s="34">
        <v>79.411764705882362</v>
      </c>
      <c r="D18" s="42">
        <f t="shared" si="0"/>
        <v>26.47058823529412</v>
      </c>
      <c r="E18" s="15"/>
      <c r="F18" s="14">
        <f t="shared" si="1"/>
        <v>10.294117647058826</v>
      </c>
      <c r="G18" s="16">
        <f t="shared" si="2"/>
        <v>3.4313725490196099</v>
      </c>
      <c r="H18" s="2"/>
      <c r="I18" s="2">
        <f t="shared" si="3"/>
        <v>3.431372549019609</v>
      </c>
      <c r="J18" s="2"/>
      <c r="K18" s="2"/>
      <c r="L18" s="2"/>
      <c r="M18" s="2"/>
      <c r="N18" s="2"/>
      <c r="O18" s="2"/>
      <c r="P18" s="2"/>
      <c r="Q18" s="2"/>
    </row>
    <row r="19" spans="1:17" ht="13.5" thickBot="1" x14ac:dyDescent="0.35">
      <c r="A19" s="37">
        <v>0.70699999999999996</v>
      </c>
      <c r="B19" s="24"/>
      <c r="C19" s="34">
        <v>58.82352941176471</v>
      </c>
      <c r="D19" s="42">
        <f t="shared" si="0"/>
        <v>19.607843137254903</v>
      </c>
      <c r="E19" s="15"/>
      <c r="F19" s="14">
        <f t="shared" si="1"/>
        <v>20.588235294117652</v>
      </c>
      <c r="G19" s="16">
        <f t="shared" si="2"/>
        <v>6.8627450980392162</v>
      </c>
      <c r="H19" s="2"/>
      <c r="I19" s="2">
        <f t="shared" si="3"/>
        <v>6.862745098039218</v>
      </c>
      <c r="J19" s="2"/>
      <c r="K19" s="2"/>
      <c r="L19" s="2"/>
      <c r="M19" s="2"/>
      <c r="N19" s="2"/>
      <c r="O19" s="2"/>
      <c r="P19" s="2"/>
      <c r="Q19" s="2"/>
    </row>
    <row r="20" spans="1:17" ht="13.5" thickBot="1" x14ac:dyDescent="0.35">
      <c r="A20" s="37">
        <v>0.5</v>
      </c>
      <c r="B20" s="24"/>
      <c r="C20" s="34">
        <v>35.294117647058826</v>
      </c>
      <c r="D20" s="42">
        <f t="shared" si="0"/>
        <v>11.764705882352942</v>
      </c>
      <c r="E20" s="15"/>
      <c r="F20" s="14">
        <f t="shared" si="1"/>
        <v>23.529411764705884</v>
      </c>
      <c r="G20" s="16">
        <f t="shared" si="2"/>
        <v>7.8431372549019613</v>
      </c>
      <c r="H20" s="2"/>
      <c r="I20" s="2">
        <f t="shared" si="3"/>
        <v>7.8431372549019622</v>
      </c>
      <c r="J20" s="2"/>
      <c r="K20" s="2"/>
      <c r="L20" s="2"/>
      <c r="M20" s="2"/>
      <c r="N20" s="2"/>
      <c r="O20" s="2"/>
      <c r="P20" s="2"/>
      <c r="Q20" s="2"/>
    </row>
    <row r="21" spans="1:17" ht="13.5" thickBot="1" x14ac:dyDescent="0.35">
      <c r="A21" s="37">
        <v>0.35</v>
      </c>
      <c r="B21" s="25"/>
      <c r="C21" s="34">
        <v>17.647058823529413</v>
      </c>
      <c r="D21" s="42">
        <f t="shared" si="0"/>
        <v>5.8823529411764701</v>
      </c>
      <c r="E21" s="15"/>
      <c r="F21" s="14">
        <f t="shared" si="1"/>
        <v>17.647058823529413</v>
      </c>
      <c r="G21" s="16">
        <f t="shared" si="2"/>
        <v>5.8823529411764719</v>
      </c>
      <c r="H21" s="2"/>
      <c r="I21" s="2">
        <f t="shared" si="3"/>
        <v>5.8823529411764719</v>
      </c>
      <c r="J21" s="2"/>
      <c r="K21" s="2"/>
      <c r="L21" s="2"/>
      <c r="M21" s="2"/>
      <c r="N21" s="2"/>
      <c r="O21" s="2"/>
      <c r="P21" s="2"/>
      <c r="Q21" s="2"/>
    </row>
    <row r="22" spans="1:17" ht="13.5" thickBot="1" x14ac:dyDescent="0.35">
      <c r="A22" s="37">
        <v>0.25</v>
      </c>
      <c r="B22" s="25"/>
      <c r="C22" s="34">
        <v>5.882352941176471</v>
      </c>
      <c r="D22" s="42">
        <f t="shared" si="0"/>
        <v>1.960784313725489</v>
      </c>
      <c r="E22" s="15"/>
      <c r="F22" s="14">
        <f t="shared" si="1"/>
        <v>11.764705882352942</v>
      </c>
      <c r="G22" s="16">
        <f t="shared" si="2"/>
        <v>3.9215686274509811</v>
      </c>
      <c r="H22" s="2"/>
      <c r="I22" s="2">
        <f t="shared" si="3"/>
        <v>3.9215686274509811</v>
      </c>
      <c r="J22" s="2"/>
      <c r="K22" s="2"/>
      <c r="L22" s="2"/>
      <c r="M22" s="2"/>
      <c r="N22" s="2"/>
      <c r="O22" s="2"/>
      <c r="P22" s="2"/>
      <c r="Q22" s="2"/>
    </row>
    <row r="23" spans="1:17" ht="13.5" thickBot="1" x14ac:dyDescent="0.35">
      <c r="A23" s="39">
        <v>0.17699999999999999</v>
      </c>
      <c r="B23" s="26"/>
      <c r="C23" s="35">
        <v>0</v>
      </c>
      <c r="D23" s="43">
        <v>0</v>
      </c>
      <c r="E23" s="22"/>
      <c r="F23" s="21">
        <f t="shared" ref="F23" si="4">(C22-C23)</f>
        <v>5.882352941176471</v>
      </c>
      <c r="G23" s="23">
        <f t="shared" si="2"/>
        <v>1.960784313725489</v>
      </c>
      <c r="H23" s="2"/>
      <c r="I23" s="2">
        <f t="shared" si="3"/>
        <v>1.9607843137254906</v>
      </c>
      <c r="J23" s="2"/>
      <c r="K23" s="2"/>
      <c r="L23" s="2"/>
      <c r="M23" s="2"/>
      <c r="N23" s="2"/>
      <c r="O23" s="2"/>
      <c r="P23" s="2"/>
      <c r="Q23" s="2"/>
    </row>
    <row r="24" spans="1:17" ht="13" x14ac:dyDescent="0.3">
      <c r="A24" s="2"/>
      <c r="B24" s="2"/>
      <c r="C24" s="2"/>
      <c r="D24" s="2"/>
      <c r="E24" s="75">
        <f t="shared" ref="E24:F24" si="5">SUM(E7:E23)</f>
        <v>99.999999999999986</v>
      </c>
      <c r="F24" s="75">
        <f t="shared" si="5"/>
        <v>100</v>
      </c>
      <c r="G24" s="75"/>
      <c r="H24" s="75"/>
      <c r="I24" s="75">
        <f>SUM(I7:I23)</f>
        <v>100.00000000000001</v>
      </c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6" thickBot="1" x14ac:dyDescent="0.4">
      <c r="A26" s="2"/>
      <c r="B26" s="2"/>
      <c r="C26" s="2"/>
      <c r="D26" s="2"/>
      <c r="E26" s="2"/>
      <c r="F26" s="2"/>
      <c r="G26" s="2"/>
      <c r="H26" s="2"/>
      <c r="J26" s="2"/>
      <c r="K26" s="27" t="s">
        <v>11</v>
      </c>
      <c r="L26" s="28" t="s">
        <v>12</v>
      </c>
      <c r="M26" s="2"/>
      <c r="N26" s="2"/>
      <c r="O26" s="2"/>
      <c r="P26" s="2"/>
      <c r="Q26" s="2"/>
    </row>
    <row r="27" spans="1:17" ht="17.5" x14ac:dyDescent="0.45">
      <c r="A27" s="2"/>
      <c r="B27" s="2"/>
      <c r="C27" s="2"/>
      <c r="D27" s="2"/>
      <c r="E27" s="2"/>
      <c r="F27" s="2"/>
      <c r="G27" s="2"/>
      <c r="H27" s="2"/>
      <c r="I27" s="29" t="s">
        <v>13</v>
      </c>
      <c r="J27" s="2" t="s">
        <v>14</v>
      </c>
      <c r="K27" s="30">
        <v>36</v>
      </c>
      <c r="L27" s="31">
        <v>30</v>
      </c>
      <c r="M27" s="2"/>
      <c r="N27" s="2"/>
      <c r="O27" s="2"/>
      <c r="P27" s="2"/>
      <c r="Q27" s="2"/>
    </row>
    <row r="28" spans="1:17" ht="18" thickBot="1" x14ac:dyDescent="0.5">
      <c r="A28" s="2"/>
      <c r="B28" s="2"/>
      <c r="C28" s="2"/>
      <c r="D28" s="2"/>
      <c r="E28" s="2"/>
      <c r="F28" s="2"/>
      <c r="G28" s="2"/>
      <c r="H28" s="2"/>
      <c r="I28" s="29" t="s">
        <v>15</v>
      </c>
      <c r="J28" s="2" t="s">
        <v>14</v>
      </c>
      <c r="K28" s="32">
        <v>22</v>
      </c>
      <c r="L28" s="33">
        <v>16</v>
      </c>
      <c r="M28" s="2"/>
      <c r="N28" s="2"/>
      <c r="O28" s="2"/>
      <c r="P28" s="2"/>
      <c r="Q28" s="2"/>
    </row>
    <row r="29" spans="1:17" ht="1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38FA-C5C0-4349-A168-2EC7A3E9BCED}">
  <dimension ref="A1:G31"/>
  <sheetViews>
    <sheetView workbookViewId="0">
      <selection activeCell="K12" sqref="K12"/>
    </sheetView>
  </sheetViews>
  <sheetFormatPr defaultRowHeight="12.5" x14ac:dyDescent="0.25"/>
  <cols>
    <col min="1" max="1" width="10.1796875" customWidth="1"/>
    <col min="2" max="3" width="25" customWidth="1"/>
    <col min="6" max="7" width="25" customWidth="1"/>
  </cols>
  <sheetData>
    <row r="1" spans="1:7" ht="16" thickBot="1" x14ac:dyDescent="0.4">
      <c r="A1" s="88" t="s">
        <v>25</v>
      </c>
      <c r="B1" s="89"/>
      <c r="C1" s="90"/>
      <c r="E1" s="88" t="s">
        <v>26</v>
      </c>
      <c r="F1" s="89"/>
      <c r="G1" s="90"/>
    </row>
    <row r="3" spans="1:7" ht="13" x14ac:dyDescent="0.3">
      <c r="A3" s="44" t="s">
        <v>16</v>
      </c>
      <c r="B3" s="44" t="s">
        <v>17</v>
      </c>
      <c r="C3" s="45" t="s">
        <v>18</v>
      </c>
      <c r="E3" s="44" t="s">
        <v>16</v>
      </c>
      <c r="F3" s="44" t="s">
        <v>17</v>
      </c>
      <c r="G3" s="45" t="s">
        <v>18</v>
      </c>
    </row>
    <row r="4" spans="1:7" x14ac:dyDescent="0.25">
      <c r="A4" s="46" t="s">
        <v>19</v>
      </c>
      <c r="B4" s="47">
        <v>0.2</v>
      </c>
      <c r="C4" s="48" t="s">
        <v>20</v>
      </c>
      <c r="D4" s="55" t="s">
        <v>58</v>
      </c>
      <c r="E4" s="55" t="s">
        <v>19</v>
      </c>
      <c r="F4" s="49">
        <v>0.2</v>
      </c>
      <c r="G4" s="56" t="s">
        <v>20</v>
      </c>
    </row>
    <row r="5" spans="1:7" ht="14.5" x14ac:dyDescent="0.25">
      <c r="A5" s="46" t="s">
        <v>21</v>
      </c>
      <c r="B5" s="49">
        <v>3.2394888182298183E-4</v>
      </c>
      <c r="C5" s="48" t="s">
        <v>22</v>
      </c>
      <c r="D5" s="55" t="s">
        <v>76</v>
      </c>
      <c r="E5" s="55" t="s">
        <v>21</v>
      </c>
      <c r="F5" s="47">
        <v>3.2394888182298183E-4</v>
      </c>
      <c r="G5" s="56" t="s">
        <v>22</v>
      </c>
    </row>
    <row r="6" spans="1:7" ht="13" x14ac:dyDescent="0.3">
      <c r="B6" s="50"/>
      <c r="C6" s="51"/>
    </row>
    <row r="7" spans="1:7" ht="13" x14ac:dyDescent="0.3">
      <c r="A7" s="52" t="s">
        <v>4</v>
      </c>
      <c r="B7" s="52" t="s">
        <v>23</v>
      </c>
      <c r="C7" s="52" t="s">
        <v>24</v>
      </c>
      <c r="E7" s="44" t="s">
        <v>4</v>
      </c>
      <c r="F7" s="44" t="s">
        <v>23</v>
      </c>
      <c r="G7" s="44" t="s">
        <v>24</v>
      </c>
    </row>
    <row r="8" spans="1:7" x14ac:dyDescent="0.25">
      <c r="A8" s="53">
        <v>64</v>
      </c>
      <c r="B8" s="53">
        <v>100</v>
      </c>
      <c r="C8" s="54">
        <v>100</v>
      </c>
      <c r="E8" s="53">
        <v>64</v>
      </c>
      <c r="F8" s="54">
        <v>100</v>
      </c>
      <c r="G8" s="53">
        <v>100</v>
      </c>
    </row>
    <row r="9" spans="1:7" x14ac:dyDescent="0.25">
      <c r="A9" s="53">
        <v>45.25</v>
      </c>
      <c r="B9" s="53">
        <v>93.670886075949369</v>
      </c>
      <c r="C9" s="54">
        <v>98.321066504914327</v>
      </c>
      <c r="E9" s="53">
        <v>45.25</v>
      </c>
      <c r="F9" s="54">
        <v>93.670886075949383</v>
      </c>
      <c r="G9" s="53">
        <v>98.321066504914327</v>
      </c>
    </row>
    <row r="10" spans="1:7" x14ac:dyDescent="0.25">
      <c r="A10" s="53">
        <v>32</v>
      </c>
      <c r="B10" s="53">
        <v>78.481012658227854</v>
      </c>
      <c r="C10" s="54">
        <v>89.429423928065418</v>
      </c>
      <c r="E10" s="53">
        <v>32</v>
      </c>
      <c r="F10" s="54">
        <v>78.481012658227854</v>
      </c>
      <c r="G10" s="53">
        <v>89.429423928065418</v>
      </c>
    </row>
    <row r="11" spans="1:7" x14ac:dyDescent="0.25">
      <c r="A11" s="53">
        <v>22.63</v>
      </c>
      <c r="B11" s="53">
        <v>53.164556962025323</v>
      </c>
      <c r="C11" s="54">
        <v>67.011085488349963</v>
      </c>
      <c r="E11" s="53">
        <v>22.63</v>
      </c>
      <c r="F11" s="54">
        <v>53.164556962025316</v>
      </c>
      <c r="G11" s="53">
        <v>67.011085488349963</v>
      </c>
    </row>
    <row r="12" spans="1:7" x14ac:dyDescent="0.25">
      <c r="A12" s="53">
        <v>16</v>
      </c>
      <c r="B12" s="53">
        <v>27.848101265822791</v>
      </c>
      <c r="C12" s="54">
        <v>38.928179204335237</v>
      </c>
      <c r="E12" s="53">
        <v>16</v>
      </c>
      <c r="F12" s="54">
        <v>27.848101265822788</v>
      </c>
      <c r="G12" s="53">
        <v>38.928179204335237</v>
      </c>
    </row>
    <row r="13" spans="1:7" x14ac:dyDescent="0.25">
      <c r="A13" s="53">
        <v>11.31</v>
      </c>
      <c r="B13" s="53">
        <v>15.189873417721525</v>
      </c>
      <c r="C13" s="54">
        <v>22.82042243909541</v>
      </c>
      <c r="E13" s="53">
        <v>11.31</v>
      </c>
      <c r="F13" s="54">
        <v>15.189873417721525</v>
      </c>
      <c r="G13" s="53">
        <v>22.82042243909541</v>
      </c>
    </row>
    <row r="14" spans="1:7" x14ac:dyDescent="0.25">
      <c r="A14" s="53">
        <v>8</v>
      </c>
      <c r="B14" s="53">
        <v>8.8607594936708924</v>
      </c>
      <c r="C14" s="54">
        <v>13.951650893561149</v>
      </c>
      <c r="E14" s="53">
        <v>8</v>
      </c>
      <c r="F14" s="54">
        <v>8.8607594936708942</v>
      </c>
      <c r="G14" s="53">
        <v>13.951650893561149</v>
      </c>
    </row>
    <row r="15" spans="1:7" x14ac:dyDescent="0.25">
      <c r="A15" s="53">
        <v>5.66</v>
      </c>
      <c r="B15" s="53">
        <v>3.7974683544303858</v>
      </c>
      <c r="C15" s="54">
        <v>6.2877786634889912</v>
      </c>
      <c r="E15" s="53">
        <v>5.66</v>
      </c>
      <c r="F15" s="54">
        <v>3.7974683544303902</v>
      </c>
      <c r="G15" s="53">
        <v>6.2877786634889912</v>
      </c>
    </row>
    <row r="16" spans="1:7" x14ac:dyDescent="0.25">
      <c r="A16" s="53">
        <v>4</v>
      </c>
      <c r="B16" s="53">
        <v>1.2658227848101324</v>
      </c>
      <c r="C16" s="54">
        <v>2.1858203653991097</v>
      </c>
      <c r="E16" s="53">
        <v>4</v>
      </c>
      <c r="F16" s="54">
        <v>1.2658227848101364</v>
      </c>
      <c r="G16" s="53">
        <v>2.1858203653991097</v>
      </c>
    </row>
    <row r="17" spans="1:7" x14ac:dyDescent="0.25">
      <c r="A17" s="53">
        <v>2.83</v>
      </c>
      <c r="B17" s="53">
        <v>0</v>
      </c>
      <c r="C17" s="54">
        <v>0</v>
      </c>
      <c r="E17" s="53">
        <v>2.83</v>
      </c>
      <c r="F17" s="54">
        <v>0</v>
      </c>
      <c r="G17" s="53">
        <v>0</v>
      </c>
    </row>
    <row r="18" spans="1:7" x14ac:dyDescent="0.25">
      <c r="A18" s="53"/>
      <c r="B18" s="53"/>
      <c r="C18" s="54"/>
      <c r="E18" s="53"/>
      <c r="F18" s="54"/>
      <c r="G18" s="53"/>
    </row>
    <row r="19" spans="1:7" x14ac:dyDescent="0.25">
      <c r="A19" s="53"/>
      <c r="B19" s="53"/>
      <c r="C19" s="54"/>
      <c r="E19" s="57"/>
      <c r="F19" s="58"/>
      <c r="G19" s="57"/>
    </row>
    <row r="20" spans="1:7" x14ac:dyDescent="0.25">
      <c r="A20" s="53"/>
      <c r="B20" s="53"/>
      <c r="C20" s="54"/>
      <c r="E20" s="57"/>
      <c r="F20" s="58"/>
      <c r="G20" s="57"/>
    </row>
    <row r="21" spans="1:7" x14ac:dyDescent="0.25">
      <c r="A21" s="53"/>
      <c r="B21" s="53"/>
      <c r="C21" s="54"/>
      <c r="E21" s="57"/>
      <c r="F21" s="58"/>
      <c r="G21" s="57"/>
    </row>
    <row r="22" spans="1:7" x14ac:dyDescent="0.25">
      <c r="A22" s="53"/>
      <c r="B22" s="53"/>
      <c r="C22" s="54"/>
      <c r="E22" s="53"/>
      <c r="F22" s="54"/>
      <c r="G22" s="53"/>
    </row>
    <row r="23" spans="1:7" x14ac:dyDescent="0.25">
      <c r="A23" s="53"/>
      <c r="B23" s="53"/>
      <c r="C23" s="54"/>
      <c r="E23" s="53"/>
      <c r="F23" s="54"/>
      <c r="G23" s="53"/>
    </row>
    <row r="24" spans="1:7" x14ac:dyDescent="0.25">
      <c r="A24" s="53"/>
      <c r="B24" s="53"/>
      <c r="C24" s="54"/>
      <c r="E24" s="53"/>
      <c r="F24" s="54"/>
      <c r="G24" s="53"/>
    </row>
    <row r="25" spans="1:7" x14ac:dyDescent="0.25">
      <c r="A25" s="53"/>
      <c r="B25" s="53"/>
      <c r="C25" s="54"/>
      <c r="E25" s="53"/>
      <c r="F25" s="54"/>
      <c r="G25" s="53"/>
    </row>
    <row r="26" spans="1:7" x14ac:dyDescent="0.25">
      <c r="A26" s="53"/>
      <c r="B26" s="53"/>
      <c r="C26" s="54"/>
      <c r="E26" s="53"/>
      <c r="F26" s="54"/>
      <c r="G26" s="53"/>
    </row>
    <row r="27" spans="1:7" x14ac:dyDescent="0.25">
      <c r="A27" s="53"/>
      <c r="B27" s="53"/>
      <c r="C27" s="54"/>
      <c r="E27" s="53"/>
      <c r="F27" s="54"/>
      <c r="G27" s="53"/>
    </row>
    <row r="28" spans="1:7" x14ac:dyDescent="0.25">
      <c r="A28" s="53"/>
      <c r="B28" s="53"/>
      <c r="C28" s="54"/>
      <c r="E28" s="53"/>
      <c r="F28" s="54"/>
      <c r="G28" s="53"/>
    </row>
    <row r="30" spans="1:7" x14ac:dyDescent="0.25">
      <c r="A30" t="s">
        <v>72</v>
      </c>
    </row>
    <row r="31" spans="1:7" ht="13" x14ac:dyDescent="0.3">
      <c r="A31" t="s">
        <v>73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EAD7-3855-4A27-8510-7172CAEE4797}">
  <dimension ref="A1:K33"/>
  <sheetViews>
    <sheetView zoomScaleNormal="100" workbookViewId="0">
      <selection activeCell="A39" sqref="A39"/>
    </sheetView>
  </sheetViews>
  <sheetFormatPr defaultRowHeight="12.5" x14ac:dyDescent="0.25"/>
  <cols>
    <col min="1" max="2" width="18.6328125" customWidth="1"/>
    <col min="3" max="3" width="3.6328125" customWidth="1"/>
    <col min="4" max="6" width="20.6328125" customWidth="1"/>
    <col min="7" max="7" width="20.453125" customWidth="1"/>
    <col min="8" max="10" width="20.6328125" customWidth="1"/>
    <col min="11" max="11" width="18.6328125" customWidth="1"/>
  </cols>
  <sheetData>
    <row r="1" spans="1:11" x14ac:dyDescent="0.25">
      <c r="A1" t="s">
        <v>64</v>
      </c>
      <c r="D1" t="s">
        <v>57</v>
      </c>
      <c r="H1" t="s">
        <v>56</v>
      </c>
    </row>
    <row r="2" spans="1:11" ht="15" x14ac:dyDescent="0.4">
      <c r="A2" t="s">
        <v>65</v>
      </c>
      <c r="D2" t="s">
        <v>53</v>
      </c>
      <c r="H2" t="s">
        <v>63</v>
      </c>
    </row>
    <row r="3" spans="1:11" ht="13" x14ac:dyDescent="0.3">
      <c r="A3" t="s">
        <v>66</v>
      </c>
      <c r="D3" s="78">
        <v>0.2</v>
      </c>
      <c r="E3" s="78">
        <v>0.14000000000000001</v>
      </c>
      <c r="F3" s="78">
        <v>0.1</v>
      </c>
      <c r="G3" s="46" t="s">
        <v>54</v>
      </c>
      <c r="H3" s="79">
        <v>0.21761262537387513</v>
      </c>
      <c r="I3" s="79">
        <v>0.16633455265519576</v>
      </c>
      <c r="J3" s="79">
        <v>0.13979622453892859</v>
      </c>
      <c r="K3" t="s">
        <v>58</v>
      </c>
    </row>
    <row r="4" spans="1:11" ht="16" x14ac:dyDescent="0.4">
      <c r="A4" t="s">
        <v>67</v>
      </c>
      <c r="D4" s="79">
        <v>1.9241924442552441E-3</v>
      </c>
      <c r="E4" s="79">
        <v>3.5848153249034989E-4</v>
      </c>
      <c r="F4" s="79">
        <v>5.5271905918361696E-5</v>
      </c>
      <c r="G4" s="46" t="s">
        <v>55</v>
      </c>
      <c r="H4" s="78">
        <v>1.9241924442552441E-3</v>
      </c>
      <c r="I4" s="78">
        <v>3.5848153249034989E-4</v>
      </c>
      <c r="J4" s="78">
        <v>5.5271905918361696E-5</v>
      </c>
      <c r="K4" t="s">
        <v>59</v>
      </c>
    </row>
    <row r="5" spans="1:11" ht="15.5" thickBot="1" x14ac:dyDescent="0.45">
      <c r="B5" s="50"/>
      <c r="D5" s="85">
        <f t="shared" ref="D5:F5" si="0">D4*2650</f>
        <v>5.099109977276397</v>
      </c>
      <c r="E5" s="86">
        <f t="shared" si="0"/>
        <v>0.94997606109942723</v>
      </c>
      <c r="F5" s="86">
        <f t="shared" si="0"/>
        <v>0.1464705506836585</v>
      </c>
      <c r="G5" s="46" t="s">
        <v>55</v>
      </c>
      <c r="H5" s="86">
        <f t="shared" ref="H5:J5" si="1">H4*2650</f>
        <v>5.099109977276397</v>
      </c>
      <c r="I5" s="86">
        <f t="shared" si="1"/>
        <v>0.94997606109942723</v>
      </c>
      <c r="J5" s="86">
        <f t="shared" si="1"/>
        <v>0.1464705506836585</v>
      </c>
      <c r="K5" t="s">
        <v>60</v>
      </c>
    </row>
    <row r="6" spans="1:11" ht="13.5" thickBot="1" x14ac:dyDescent="0.35">
      <c r="A6" s="7" t="s">
        <v>4</v>
      </c>
      <c r="B6" s="8" t="s">
        <v>7</v>
      </c>
      <c r="D6" s="52" t="s">
        <v>61</v>
      </c>
      <c r="E6" s="52" t="s">
        <v>61</v>
      </c>
      <c r="F6" s="52" t="s">
        <v>61</v>
      </c>
      <c r="H6" s="44" t="s">
        <v>62</v>
      </c>
      <c r="I6" s="44" t="s">
        <v>62</v>
      </c>
      <c r="J6" s="44" t="s">
        <v>62</v>
      </c>
    </row>
    <row r="7" spans="1:11" ht="13.5" thickBot="1" x14ac:dyDescent="0.35">
      <c r="A7" s="36">
        <v>64</v>
      </c>
      <c r="B7" s="82">
        <v>100</v>
      </c>
      <c r="D7" s="80">
        <v>100</v>
      </c>
      <c r="E7" s="80">
        <v>100</v>
      </c>
      <c r="F7" s="80">
        <v>100</v>
      </c>
      <c r="H7" s="80">
        <v>100</v>
      </c>
      <c r="I7" s="80">
        <v>100</v>
      </c>
      <c r="J7" s="80">
        <v>100</v>
      </c>
    </row>
    <row r="8" spans="1:11" ht="13.5" thickBot="1" x14ac:dyDescent="0.35">
      <c r="A8" s="37">
        <v>45.25</v>
      </c>
      <c r="B8" s="83">
        <v>95.780590717299575</v>
      </c>
      <c r="D8" s="80">
        <v>98.744200751383872</v>
      </c>
      <c r="E8" s="80">
        <v>99.58424856696945</v>
      </c>
      <c r="F8" s="80">
        <v>99.980026321889298</v>
      </c>
      <c r="H8" s="80">
        <v>89.095758708614753</v>
      </c>
      <c r="I8" s="80">
        <v>83.151907937747538</v>
      </c>
      <c r="J8" s="80">
        <v>74.025836942124201</v>
      </c>
    </row>
    <row r="9" spans="1:11" ht="13.5" thickBot="1" x14ac:dyDescent="0.35">
      <c r="A9" s="37">
        <v>32</v>
      </c>
      <c r="B9" s="83">
        <v>85.654008438818565</v>
      </c>
      <c r="D9" s="80">
        <v>94.391753254964286</v>
      </c>
      <c r="E9" s="80">
        <v>97.498902693228317</v>
      </c>
      <c r="F9" s="80">
        <v>99.68453076184241</v>
      </c>
      <c r="H9" s="80">
        <v>72.286341103345478</v>
      </c>
      <c r="I9" s="80">
        <v>64.414590044060944</v>
      </c>
      <c r="J9" s="80">
        <v>54.311632176422648</v>
      </c>
    </row>
    <row r="10" spans="1:11" ht="13.5" thickBot="1" x14ac:dyDescent="0.35">
      <c r="A10" s="37">
        <v>22.63</v>
      </c>
      <c r="B10" s="83">
        <v>68.776371308016877</v>
      </c>
      <c r="D10" s="80">
        <v>84.206176191962399</v>
      </c>
      <c r="E10" s="80">
        <v>90.956033689937726</v>
      </c>
      <c r="F10" s="80">
        <v>97.482050639486346</v>
      </c>
      <c r="H10" s="80">
        <v>52.323406623498812</v>
      </c>
      <c r="I10" s="80">
        <v>44.887332931320032</v>
      </c>
      <c r="J10" s="80">
        <v>35.787123527065852</v>
      </c>
    </row>
    <row r="11" spans="1:11" ht="13.5" thickBot="1" x14ac:dyDescent="0.35">
      <c r="A11" s="37">
        <v>16</v>
      </c>
      <c r="B11" s="83">
        <v>51.898734177215189</v>
      </c>
      <c r="D11" s="80">
        <v>70.426105440456638</v>
      </c>
      <c r="E11" s="80">
        <v>79.821482348998259</v>
      </c>
      <c r="F11" s="80">
        <v>91.007899498529298</v>
      </c>
      <c r="H11" s="80">
        <v>36.147438075613223</v>
      </c>
      <c r="I11" s="80">
        <v>29.800286564289131</v>
      </c>
      <c r="J11" s="80">
        <v>22.105967470510357</v>
      </c>
    </row>
    <row r="12" spans="1:11" ht="13.5" thickBot="1" x14ac:dyDescent="0.35">
      <c r="A12" s="37">
        <v>11.31</v>
      </c>
      <c r="B12" s="83">
        <v>43.459915611814345</v>
      </c>
      <c r="D12" s="80">
        <v>61.851808045673835</v>
      </c>
      <c r="E12" s="80">
        <v>71.770540004978812</v>
      </c>
      <c r="F12" s="80">
        <v>84.613176261407474</v>
      </c>
      <c r="H12" s="80">
        <v>28.963574314353238</v>
      </c>
      <c r="I12" s="80">
        <v>23.270971462288415</v>
      </c>
      <c r="J12" s="80">
        <v>16.396570387734197</v>
      </c>
    </row>
    <row r="13" spans="1:11" ht="13.5" thickBot="1" x14ac:dyDescent="0.35">
      <c r="A13" s="38">
        <v>8</v>
      </c>
      <c r="B13" s="83">
        <v>39.240506329113927</v>
      </c>
      <c r="D13" s="80">
        <v>56.966120335457504</v>
      </c>
      <c r="E13" s="80">
        <v>66.780502196607515</v>
      </c>
      <c r="F13" s="80">
        <v>79.95499887586719</v>
      </c>
      <c r="H13" s="80">
        <v>25.611052996065915</v>
      </c>
      <c r="I13" s="80">
        <v>20.286034128489916</v>
      </c>
      <c r="J13" s="80">
        <v>13.876542252443636</v>
      </c>
    </row>
    <row r="14" spans="1:11" ht="13.5" thickBot="1" x14ac:dyDescent="0.35">
      <c r="A14" s="36">
        <v>5.66</v>
      </c>
      <c r="B14" s="83">
        <v>35.864978902953588</v>
      </c>
      <c r="D14" s="80">
        <v>52.757336011805315</v>
      </c>
      <c r="E14" s="80">
        <v>62.279949214938632</v>
      </c>
      <c r="F14" s="80">
        <v>75.383267225823715</v>
      </c>
      <c r="H14" s="80">
        <v>23.046738045722773</v>
      </c>
      <c r="I14" s="80">
        <v>18.045643052909707</v>
      </c>
      <c r="J14" s="80">
        <v>12.049518303263293</v>
      </c>
    </row>
    <row r="15" spans="1:11" ht="13.5" thickBot="1" x14ac:dyDescent="0.35">
      <c r="A15" s="37">
        <v>4</v>
      </c>
      <c r="B15" s="83">
        <v>34.177215189873422</v>
      </c>
      <c r="D15" s="80">
        <v>50.556567398224757</v>
      </c>
      <c r="E15" s="80">
        <v>59.861767312277905</v>
      </c>
      <c r="F15" s="80">
        <v>72.803680200272154</v>
      </c>
      <c r="H15" s="80">
        <v>21.806854353856128</v>
      </c>
      <c r="I15" s="80">
        <v>16.981931611147239</v>
      </c>
      <c r="J15" s="80">
        <v>11.21134182941382</v>
      </c>
    </row>
    <row r="16" spans="1:11" ht="13.5" thickBot="1" x14ac:dyDescent="0.35">
      <c r="A16" s="37">
        <v>2.83</v>
      </c>
      <c r="B16" s="83">
        <v>32.843137254901961</v>
      </c>
      <c r="D16" s="80">
        <v>48.762880859941681</v>
      </c>
      <c r="E16" s="80">
        <v>57.854392632585899</v>
      </c>
      <c r="F16" s="80">
        <v>70.591463395486656</v>
      </c>
      <c r="H16" s="80">
        <v>20.853991611019644</v>
      </c>
      <c r="I16" s="80">
        <v>16.178932028973168</v>
      </c>
      <c r="J16" s="80">
        <v>10.599706183600638</v>
      </c>
    </row>
    <row r="17" spans="1:10" ht="13.5" thickBot="1" x14ac:dyDescent="0.35">
      <c r="A17" s="39">
        <v>2</v>
      </c>
      <c r="B17" s="83">
        <v>31.862745098039216</v>
      </c>
      <c r="D17" s="80">
        <v>47.412816098184628</v>
      </c>
      <c r="E17" s="80">
        <v>56.321897540360276</v>
      </c>
      <c r="F17" s="80">
        <v>68.859953139219073</v>
      </c>
      <c r="H17" s="80">
        <v>20.171463721198879</v>
      </c>
      <c r="I17" s="80">
        <v>15.613824008000737</v>
      </c>
      <c r="J17" s="80">
        <v>10.183427260421457</v>
      </c>
    </row>
    <row r="18" spans="1:10" ht="13.5" thickBot="1" x14ac:dyDescent="0.35">
      <c r="A18" s="40">
        <v>1.4</v>
      </c>
      <c r="B18" s="83">
        <v>29.901960784313729</v>
      </c>
      <c r="D18" s="80">
        <v>44.65517663013042</v>
      </c>
      <c r="E18" s="80">
        <v>53.152562925873461</v>
      </c>
      <c r="F18" s="80">
        <v>65.200804376274789</v>
      </c>
      <c r="H18" s="81">
        <v>18.839913271812556</v>
      </c>
      <c r="I18" s="81">
        <v>14.530785709129308</v>
      </c>
      <c r="J18" s="81">
        <v>9.4117887687607364</v>
      </c>
    </row>
    <row r="19" spans="1:10" ht="13.5" thickBot="1" x14ac:dyDescent="0.35">
      <c r="A19" s="37">
        <v>1</v>
      </c>
      <c r="B19" s="83">
        <v>26.47058823529412</v>
      </c>
      <c r="D19" s="80">
        <v>39.735239528876598</v>
      </c>
      <c r="E19" s="80">
        <v>47.433974640414959</v>
      </c>
      <c r="F19" s="80">
        <v>58.468308228153873</v>
      </c>
      <c r="H19" s="81">
        <v>16.564874943045453</v>
      </c>
      <c r="I19" s="81">
        <v>12.712169136740705</v>
      </c>
      <c r="J19" s="81">
        <v>8.1570253230813989</v>
      </c>
    </row>
    <row r="20" spans="1:10" ht="13.5" thickBot="1" x14ac:dyDescent="0.35">
      <c r="A20" s="37">
        <v>0.70699999999999996</v>
      </c>
      <c r="B20" s="83">
        <v>19.607843137254903</v>
      </c>
      <c r="D20" s="80">
        <v>29.712596309753465</v>
      </c>
      <c r="E20" s="80">
        <v>35.659250649620269</v>
      </c>
      <c r="F20" s="80">
        <v>44.349072126823174</v>
      </c>
      <c r="H20" s="81">
        <v>12.119945184223027</v>
      </c>
      <c r="I20" s="81">
        <v>9.2184870277131044</v>
      </c>
      <c r="J20" s="81">
        <v>5.8197666339483467</v>
      </c>
    </row>
    <row r="21" spans="1:10" ht="13.5" thickBot="1" x14ac:dyDescent="0.35">
      <c r="A21" s="37">
        <v>0.5</v>
      </c>
      <c r="B21" s="83">
        <v>11.764705882352942</v>
      </c>
      <c r="D21" s="80">
        <v>18.045466211287135</v>
      </c>
      <c r="E21" s="80">
        <v>21.806367565425813</v>
      </c>
      <c r="F21" s="80">
        <v>27.434190093137101</v>
      </c>
      <c r="H21" s="80">
        <v>7.1583061002347632</v>
      </c>
      <c r="I21" s="80">
        <v>5.3838961576350872</v>
      </c>
      <c r="J21" s="80">
        <v>3.3312280122361591</v>
      </c>
    </row>
    <row r="22" spans="1:10" ht="13.5" thickBot="1" x14ac:dyDescent="0.35">
      <c r="A22" s="37">
        <v>0.35</v>
      </c>
      <c r="B22" s="83">
        <v>5.8823529411764701</v>
      </c>
      <c r="D22" s="80">
        <v>9.131511878056692</v>
      </c>
      <c r="E22" s="80">
        <v>11.109510389257103</v>
      </c>
      <c r="F22" s="80">
        <v>14.135564611344604</v>
      </c>
      <c r="H22" s="80">
        <v>3.5243298358051813</v>
      </c>
      <c r="I22" s="80">
        <v>2.6221225709464306</v>
      </c>
      <c r="J22" s="80">
        <v>1.591589795553827</v>
      </c>
    </row>
    <row r="23" spans="1:10" ht="13.5" thickBot="1" x14ac:dyDescent="0.35">
      <c r="A23" s="37">
        <v>0.25</v>
      </c>
      <c r="B23" s="83">
        <v>1.960784313725489</v>
      </c>
      <c r="D23" s="80">
        <v>3.0799609930050993</v>
      </c>
      <c r="E23" s="80">
        <v>3.7720965033416745</v>
      </c>
      <c r="F23" s="80">
        <v>4.8530510892136487</v>
      </c>
      <c r="H23" s="80">
        <v>1.1571889395840875</v>
      </c>
      <c r="I23" s="80">
        <v>0.85199894952453992</v>
      </c>
      <c r="J23" s="80">
        <v>0.50779734014361466</v>
      </c>
    </row>
    <row r="24" spans="1:10" ht="13.5" thickBot="1" x14ac:dyDescent="0.35">
      <c r="A24" s="39">
        <v>0.17699999999999999</v>
      </c>
      <c r="B24" s="84">
        <v>0</v>
      </c>
      <c r="D24" s="80">
        <v>0</v>
      </c>
      <c r="E24" s="80">
        <v>0</v>
      </c>
      <c r="F24" s="80">
        <v>0</v>
      </c>
      <c r="H24" s="80">
        <v>0</v>
      </c>
      <c r="I24" s="80">
        <v>0</v>
      </c>
      <c r="J24" s="80">
        <v>0</v>
      </c>
    </row>
    <row r="28" spans="1:10" ht="13" x14ac:dyDescent="0.3">
      <c r="A28" s="87" t="s">
        <v>68</v>
      </c>
    </row>
    <row r="29" spans="1:10" ht="13" x14ac:dyDescent="0.3">
      <c r="A29" s="87" t="s">
        <v>69</v>
      </c>
    </row>
    <row r="30" spans="1:10" ht="13" x14ac:dyDescent="0.3">
      <c r="A30" s="87" t="s">
        <v>70</v>
      </c>
    </row>
    <row r="31" spans="1:10" ht="13" x14ac:dyDescent="0.3">
      <c r="A31" s="87" t="s">
        <v>71</v>
      </c>
    </row>
    <row r="32" spans="1:10" ht="13" x14ac:dyDescent="0.3">
      <c r="A32" s="87" t="s">
        <v>74</v>
      </c>
    </row>
    <row r="33" spans="1:1" ht="13" x14ac:dyDescent="0.3">
      <c r="A33" s="87" t="s">
        <v>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424F-F58D-4EA9-9DC2-7674A8D4EDEA}">
  <dimension ref="A1:F32"/>
  <sheetViews>
    <sheetView workbookViewId="0">
      <selection activeCell="G43" sqref="G43"/>
    </sheetView>
  </sheetViews>
  <sheetFormatPr defaultRowHeight="12.5" x14ac:dyDescent="0.25"/>
  <cols>
    <col min="2" max="3" width="36.36328125" customWidth="1"/>
    <col min="4" max="4" width="10.26953125" customWidth="1"/>
    <col min="6" max="6" width="21.1796875" customWidth="1"/>
  </cols>
  <sheetData>
    <row r="1" spans="1:6" ht="16" thickBot="1" x14ac:dyDescent="0.4">
      <c r="A1" s="88" t="s">
        <v>45</v>
      </c>
      <c r="B1" s="89"/>
      <c r="C1" s="90"/>
    </row>
    <row r="3" spans="1:6" ht="13" x14ac:dyDescent="0.3">
      <c r="A3" s="59" t="s">
        <v>16</v>
      </c>
      <c r="B3" s="59" t="s">
        <v>17</v>
      </c>
      <c r="C3" s="59" t="s">
        <v>18</v>
      </c>
      <c r="D3" s="44" t="s">
        <v>16</v>
      </c>
      <c r="E3" s="44" t="s">
        <v>17</v>
      </c>
      <c r="F3" s="44" t="s">
        <v>18</v>
      </c>
    </row>
    <row r="4" spans="1:6" ht="13" x14ac:dyDescent="0.3">
      <c r="A4" s="60" t="s">
        <v>27</v>
      </c>
      <c r="B4" s="61">
        <v>20</v>
      </c>
      <c r="C4" s="62" t="s">
        <v>28</v>
      </c>
      <c r="D4" s="69" t="s">
        <v>41</v>
      </c>
      <c r="E4" s="70">
        <v>1</v>
      </c>
      <c r="F4" t="s">
        <v>42</v>
      </c>
    </row>
    <row r="5" spans="1:6" ht="13" x14ac:dyDescent="0.3">
      <c r="A5" s="60" t="s">
        <v>29</v>
      </c>
      <c r="B5" s="61">
        <v>4.0000000000000001E-3</v>
      </c>
      <c r="C5" s="62" t="s">
        <v>30</v>
      </c>
      <c r="D5" s="69" t="s">
        <v>43</v>
      </c>
      <c r="E5" s="70">
        <v>0.08</v>
      </c>
      <c r="F5" t="s">
        <v>44</v>
      </c>
    </row>
    <row r="6" spans="1:6" ht="13" x14ac:dyDescent="0.3">
      <c r="A6" s="60" t="s">
        <v>31</v>
      </c>
      <c r="B6" s="61">
        <v>20</v>
      </c>
      <c r="C6" s="63" t="s">
        <v>32</v>
      </c>
    </row>
    <row r="7" spans="1:6" ht="13" x14ac:dyDescent="0.3">
      <c r="A7" s="60" t="s">
        <v>33</v>
      </c>
      <c r="B7" s="61">
        <v>4.0000000000000001E-3</v>
      </c>
      <c r="C7" s="63" t="s">
        <v>34</v>
      </c>
    </row>
    <row r="8" spans="1:6" ht="13" x14ac:dyDescent="0.3">
      <c r="A8" s="60" t="s">
        <v>35</v>
      </c>
      <c r="B8" s="64">
        <v>5</v>
      </c>
      <c r="C8" s="63" t="s">
        <v>36</v>
      </c>
    </row>
    <row r="9" spans="1:6" ht="13" x14ac:dyDescent="0.3">
      <c r="A9" s="60" t="s">
        <v>37</v>
      </c>
      <c r="B9" s="64">
        <v>40</v>
      </c>
      <c r="C9" s="63" t="s">
        <v>38</v>
      </c>
    </row>
    <row r="11" spans="1:6" ht="13" x14ac:dyDescent="0.25">
      <c r="A11" s="65" t="s">
        <v>4</v>
      </c>
      <c r="B11" s="66" t="s">
        <v>39</v>
      </c>
      <c r="C11" s="66" t="s">
        <v>40</v>
      </c>
    </row>
    <row r="12" spans="1:6" x14ac:dyDescent="0.25">
      <c r="A12" s="67">
        <v>64</v>
      </c>
      <c r="B12" s="67">
        <v>100</v>
      </c>
      <c r="C12" s="67">
        <v>100</v>
      </c>
    </row>
    <row r="13" spans="1:6" x14ac:dyDescent="0.25">
      <c r="A13" s="67">
        <v>45.25</v>
      </c>
      <c r="B13" s="67">
        <v>93.670886075949369</v>
      </c>
      <c r="C13" s="67">
        <v>95.780590717299575</v>
      </c>
    </row>
    <row r="14" spans="1:6" x14ac:dyDescent="0.25">
      <c r="A14" s="67">
        <v>32</v>
      </c>
      <c r="B14" s="67">
        <v>78.481012658227854</v>
      </c>
      <c r="C14" s="67">
        <v>85.654008438818565</v>
      </c>
    </row>
    <row r="15" spans="1:6" x14ac:dyDescent="0.25">
      <c r="A15" s="67">
        <v>22.63</v>
      </c>
      <c r="B15" s="67">
        <v>53.164556962025323</v>
      </c>
      <c r="C15" s="67">
        <v>68.776371308016877</v>
      </c>
    </row>
    <row r="16" spans="1:6" x14ac:dyDescent="0.25">
      <c r="A16" s="67">
        <v>16</v>
      </c>
      <c r="B16" s="67">
        <v>27.848101265822791</v>
      </c>
      <c r="C16" s="67">
        <v>51.898734177215189</v>
      </c>
    </row>
    <row r="17" spans="1:3" x14ac:dyDescent="0.25">
      <c r="A17" s="67">
        <v>11.31</v>
      </c>
      <c r="B17" s="67">
        <v>15.189873417721525</v>
      </c>
      <c r="C17" s="67">
        <v>43.459915611814345</v>
      </c>
    </row>
    <row r="18" spans="1:3" x14ac:dyDescent="0.25">
      <c r="A18" s="67">
        <v>8</v>
      </c>
      <c r="B18" s="67">
        <v>8.8607594936708924</v>
      </c>
      <c r="C18" s="67">
        <v>39.240506329113927</v>
      </c>
    </row>
    <row r="19" spans="1:3" x14ac:dyDescent="0.25">
      <c r="A19" s="67">
        <v>5.66</v>
      </c>
      <c r="B19" s="67">
        <v>3.7974683544303858</v>
      </c>
      <c r="C19" s="67">
        <v>35.864978902953588</v>
      </c>
    </row>
    <row r="20" spans="1:3" x14ac:dyDescent="0.25">
      <c r="A20" s="67">
        <v>4</v>
      </c>
      <c r="B20" s="67">
        <v>1.2658227848101324</v>
      </c>
      <c r="C20" s="67">
        <v>34.177215189873422</v>
      </c>
    </row>
    <row r="21" spans="1:3" x14ac:dyDescent="0.25">
      <c r="A21" s="67">
        <v>2.83</v>
      </c>
      <c r="B21" s="67">
        <v>0</v>
      </c>
      <c r="C21" s="67">
        <v>32.843137254901961</v>
      </c>
    </row>
    <row r="22" spans="1:3" x14ac:dyDescent="0.25">
      <c r="A22" s="67">
        <v>2</v>
      </c>
      <c r="B22" s="67"/>
      <c r="C22" s="67">
        <v>31.862745098039216</v>
      </c>
    </row>
    <row r="23" spans="1:3" x14ac:dyDescent="0.25">
      <c r="A23" s="67">
        <v>1.4</v>
      </c>
      <c r="B23" s="68"/>
      <c r="C23" s="68">
        <v>29.901960784313729</v>
      </c>
    </row>
    <row r="24" spans="1:3" x14ac:dyDescent="0.25">
      <c r="A24" s="67">
        <v>1</v>
      </c>
      <c r="B24" s="68"/>
      <c r="C24" s="68">
        <v>26.47058823529412</v>
      </c>
    </row>
    <row r="25" spans="1:3" x14ac:dyDescent="0.25">
      <c r="A25" s="67">
        <v>0.70699999999999996</v>
      </c>
      <c r="B25" s="68"/>
      <c r="C25" s="68">
        <v>19.607843137254903</v>
      </c>
    </row>
    <row r="26" spans="1:3" x14ac:dyDescent="0.25">
      <c r="A26" s="67">
        <v>0.5</v>
      </c>
      <c r="B26" s="67"/>
      <c r="C26" s="67">
        <v>11.764705882352942</v>
      </c>
    </row>
    <row r="27" spans="1:3" x14ac:dyDescent="0.25">
      <c r="A27" s="67">
        <v>0.35</v>
      </c>
      <c r="B27" s="67"/>
      <c r="C27" s="67">
        <v>5.8823529411764701</v>
      </c>
    </row>
    <row r="28" spans="1:3" x14ac:dyDescent="0.25">
      <c r="A28" s="67">
        <v>0.25</v>
      </c>
      <c r="B28" s="67"/>
      <c r="C28" s="67">
        <v>1.960784313725489</v>
      </c>
    </row>
    <row r="29" spans="1:3" x14ac:dyDescent="0.25">
      <c r="A29" s="67">
        <v>0.17699999999999999</v>
      </c>
      <c r="B29" s="67"/>
      <c r="C29" s="67">
        <v>0</v>
      </c>
    </row>
    <row r="30" spans="1:3" x14ac:dyDescent="0.25">
      <c r="A30" s="67"/>
      <c r="B30" s="67"/>
      <c r="C30" s="67"/>
    </row>
    <row r="31" spans="1:3" x14ac:dyDescent="0.25">
      <c r="A31" s="67"/>
      <c r="B31" s="67"/>
      <c r="C31" s="67"/>
    </row>
    <row r="32" spans="1:3" x14ac:dyDescent="0.25">
      <c r="A32" s="67"/>
      <c r="B32" s="67"/>
      <c r="C32" s="67"/>
    </row>
  </sheetData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9C8A-F774-4D3A-8F25-F5EC6EB34217}">
  <dimension ref="A1:F25"/>
  <sheetViews>
    <sheetView tabSelected="1" workbookViewId="0">
      <selection activeCell="Q43" sqref="Q43"/>
    </sheetView>
  </sheetViews>
  <sheetFormatPr defaultRowHeight="12.5" x14ac:dyDescent="0.25"/>
  <cols>
    <col min="2" max="3" width="36.36328125" customWidth="1"/>
    <col min="4" max="4" width="3.36328125" customWidth="1"/>
    <col min="6" max="6" width="21.1796875" customWidth="1"/>
  </cols>
  <sheetData>
    <row r="1" spans="1:6" ht="16" thickBot="1" x14ac:dyDescent="0.4">
      <c r="A1" s="88" t="s">
        <v>50</v>
      </c>
      <c r="B1" s="89"/>
      <c r="C1" s="90"/>
    </row>
    <row r="3" spans="1:6" ht="13" x14ac:dyDescent="0.25">
      <c r="A3" s="65" t="s">
        <v>4</v>
      </c>
      <c r="B3" s="66" t="s">
        <v>46</v>
      </c>
      <c r="C3" s="66" t="s">
        <v>47</v>
      </c>
      <c r="D3" s="71"/>
      <c r="E3" s="72" t="s">
        <v>48</v>
      </c>
      <c r="F3" s="72" t="s">
        <v>49</v>
      </c>
    </row>
    <row r="4" spans="1:6" x14ac:dyDescent="0.25">
      <c r="A4" s="53">
        <v>64</v>
      </c>
      <c r="B4" s="53">
        <v>100</v>
      </c>
      <c r="C4" s="53">
        <v>100</v>
      </c>
      <c r="E4" s="73">
        <v>5.0000000000000001E-9</v>
      </c>
      <c r="F4" s="73">
        <v>1E-4</v>
      </c>
    </row>
    <row r="5" spans="1:6" x14ac:dyDescent="0.25">
      <c r="A5" s="53">
        <v>45.25</v>
      </c>
      <c r="B5" s="53">
        <v>98.321066504914327</v>
      </c>
      <c r="C5" s="53">
        <v>95.575221238938056</v>
      </c>
      <c r="E5" s="73">
        <v>1E-8</v>
      </c>
      <c r="F5" s="73">
        <v>2.0000000000000001E-4</v>
      </c>
    </row>
    <row r="6" spans="1:6" x14ac:dyDescent="0.25">
      <c r="A6" s="53">
        <v>32</v>
      </c>
      <c r="B6" s="53">
        <v>89.429423928065418</v>
      </c>
      <c r="C6" s="53">
        <v>84.955752212389385</v>
      </c>
      <c r="E6" s="73">
        <v>2E-8</v>
      </c>
      <c r="F6" s="73">
        <v>5.0000000000000001E-4</v>
      </c>
    </row>
    <row r="7" spans="1:6" x14ac:dyDescent="0.25">
      <c r="A7" s="53">
        <v>22.63</v>
      </c>
      <c r="B7" s="53">
        <v>67.011085488349963</v>
      </c>
      <c r="C7" s="53">
        <v>67.256637168141594</v>
      </c>
      <c r="E7" s="73">
        <v>4.9999999999999998E-8</v>
      </c>
      <c r="F7" s="73">
        <v>1E-3</v>
      </c>
    </row>
    <row r="8" spans="1:6" x14ac:dyDescent="0.25">
      <c r="A8" s="53">
        <v>16</v>
      </c>
      <c r="B8" s="53">
        <v>38.928179204335237</v>
      </c>
      <c r="C8" s="53">
        <v>49.557522123893804</v>
      </c>
      <c r="E8" s="73">
        <v>9.9999999999999995E-8</v>
      </c>
      <c r="F8" s="73">
        <v>2E-3</v>
      </c>
    </row>
    <row r="9" spans="1:6" x14ac:dyDescent="0.25">
      <c r="A9" s="53">
        <v>11.31</v>
      </c>
      <c r="B9" s="53">
        <v>22.82042243909541</v>
      </c>
      <c r="C9" s="53">
        <v>40.707964601769909</v>
      </c>
      <c r="E9" s="73">
        <v>1.9999999999999999E-7</v>
      </c>
      <c r="F9" s="73">
        <v>5.0000000000000001E-3</v>
      </c>
    </row>
    <row r="10" spans="1:6" x14ac:dyDescent="0.25">
      <c r="A10" s="53">
        <v>8</v>
      </c>
      <c r="B10" s="53">
        <v>13.951650893561149</v>
      </c>
      <c r="C10" s="53">
        <v>36.283185840707965</v>
      </c>
      <c r="E10" s="73">
        <v>4.9999999999999998E-7</v>
      </c>
      <c r="F10" s="73">
        <v>0.01</v>
      </c>
    </row>
    <row r="11" spans="1:6" x14ac:dyDescent="0.25">
      <c r="A11" s="53">
        <v>5.66</v>
      </c>
      <c r="B11" s="53">
        <v>6.2877786634889912</v>
      </c>
      <c r="C11" s="53">
        <v>32.743362831858406</v>
      </c>
      <c r="E11" s="73">
        <v>9.9999999999999995E-7</v>
      </c>
      <c r="F11" s="73">
        <v>0.02</v>
      </c>
    </row>
    <row r="12" spans="1:6" x14ac:dyDescent="0.25">
      <c r="A12" s="53">
        <v>4</v>
      </c>
      <c r="B12" s="53">
        <v>2.1858203653991097</v>
      </c>
      <c r="C12" s="53">
        <v>30.973451327433626</v>
      </c>
      <c r="E12" s="73">
        <v>1.9999999999999999E-6</v>
      </c>
      <c r="F12" s="73">
        <v>0.05</v>
      </c>
    </row>
    <row r="13" spans="1:6" x14ac:dyDescent="0.25">
      <c r="A13" s="53">
        <v>2.83</v>
      </c>
      <c r="B13" s="53">
        <v>0</v>
      </c>
      <c r="C13" s="53">
        <v>29.646017699115042</v>
      </c>
      <c r="E13" s="73">
        <v>5.0000000000000004E-6</v>
      </c>
      <c r="F13" s="73">
        <v>0.1</v>
      </c>
    </row>
    <row r="14" spans="1:6" x14ac:dyDescent="0.25">
      <c r="A14" s="53">
        <v>2</v>
      </c>
      <c r="B14" s="53"/>
      <c r="C14" s="53">
        <v>28.761061946902654</v>
      </c>
      <c r="E14" s="73">
        <v>1.0000000000000001E-5</v>
      </c>
      <c r="F14" s="74"/>
    </row>
    <row r="15" spans="1:6" x14ac:dyDescent="0.25">
      <c r="A15" s="53">
        <v>1.4</v>
      </c>
      <c r="B15" s="57"/>
      <c r="C15" s="57">
        <v>26.991150442477874</v>
      </c>
      <c r="E15" s="73">
        <v>2.0000000000000002E-5</v>
      </c>
      <c r="F15" s="74"/>
    </row>
    <row r="16" spans="1:6" x14ac:dyDescent="0.25">
      <c r="A16" s="53">
        <v>1</v>
      </c>
      <c r="B16" s="57"/>
      <c r="C16" s="57">
        <v>23.89380530973451</v>
      </c>
      <c r="E16" s="73">
        <v>5.0000000000000002E-5</v>
      </c>
      <c r="F16" s="74"/>
    </row>
    <row r="17" spans="1:6" x14ac:dyDescent="0.25">
      <c r="A17" s="53">
        <v>0.70699999999999996</v>
      </c>
      <c r="B17" s="57"/>
      <c r="C17" s="57">
        <v>17.699115044247783</v>
      </c>
      <c r="E17" s="73">
        <v>1E-4</v>
      </c>
      <c r="F17" s="74"/>
    </row>
    <row r="18" spans="1:6" x14ac:dyDescent="0.25">
      <c r="A18" s="53">
        <v>0.5</v>
      </c>
      <c r="B18" s="53"/>
      <c r="C18" s="53">
        <v>10.619469026548668</v>
      </c>
      <c r="E18" s="73">
        <v>2.0000000000000001E-4</v>
      </c>
      <c r="F18" s="74"/>
    </row>
    <row r="19" spans="1:6" x14ac:dyDescent="0.25">
      <c r="A19" s="53">
        <v>0.35</v>
      </c>
      <c r="B19" s="53"/>
      <c r="C19" s="53">
        <v>5.3097345132743312</v>
      </c>
      <c r="E19" s="73">
        <v>5.0000000000000001E-4</v>
      </c>
      <c r="F19" s="74"/>
    </row>
    <row r="20" spans="1:6" x14ac:dyDescent="0.25">
      <c r="A20" s="53">
        <v>0.25</v>
      </c>
      <c r="B20" s="53"/>
      <c r="C20" s="53">
        <v>1.7699115044247735</v>
      </c>
      <c r="E20" s="73">
        <v>1E-3</v>
      </c>
      <c r="F20" s="74"/>
    </row>
    <row r="21" spans="1:6" x14ac:dyDescent="0.25">
      <c r="A21" s="53">
        <v>0.17699999999999999</v>
      </c>
      <c r="B21" s="53"/>
      <c r="C21" s="53">
        <v>0</v>
      </c>
      <c r="E21" s="73">
        <v>2E-3</v>
      </c>
      <c r="F21" s="74"/>
    </row>
    <row r="22" spans="1:6" x14ac:dyDescent="0.25">
      <c r="A22" s="53"/>
      <c r="B22" s="53"/>
      <c r="C22" s="53">
        <v>0</v>
      </c>
      <c r="E22" s="73">
        <v>5.0000000000000001E-3</v>
      </c>
      <c r="F22" s="74"/>
    </row>
    <row r="23" spans="1:6" x14ac:dyDescent="0.25">
      <c r="A23" s="53"/>
      <c r="B23" s="53"/>
      <c r="C23" s="53"/>
      <c r="E23" s="73">
        <v>0.01</v>
      </c>
      <c r="F23" s="74"/>
    </row>
    <row r="24" spans="1:6" x14ac:dyDescent="0.25">
      <c r="A24" s="53"/>
      <c r="B24" s="53"/>
      <c r="C24" s="53"/>
      <c r="E24" s="73">
        <v>0.02</v>
      </c>
      <c r="F24" s="74"/>
    </row>
    <row r="25" spans="1:6" x14ac:dyDescent="0.25">
      <c r="E25" s="73">
        <v>0.05</v>
      </c>
      <c r="F25" s="74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</vt:lpstr>
      <vt:lpstr>Forward&amp;Inverse</vt:lpstr>
      <vt:lpstr>Guitar String</vt:lpstr>
      <vt:lpstr>STAB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Wilcock</dc:creator>
  <cp:lastModifiedBy>Peter Wilcock</cp:lastModifiedBy>
  <dcterms:created xsi:type="dcterms:W3CDTF">2024-08-08T19:13:39Z</dcterms:created>
  <dcterms:modified xsi:type="dcterms:W3CDTF">2024-08-09T22:19:16Z</dcterms:modified>
</cp:coreProperties>
</file>